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activeTab="3"/>
  </bookViews>
  <sheets>
    <sheet name="Tipp" sheetId="10" r:id="rId1"/>
    <sheet name="Report mit Lösung" sheetId="1" r:id="rId2"/>
    <sheet name="Datenbasis" sheetId="13" r:id="rId3"/>
    <sheet name="Lösung Spaltenüberschrift" sheetId="15" r:id="rId4"/>
    <sheet name="Datenbasis 2" sheetId="14" r:id="rId5"/>
  </sheets>
  <definedNames>
    <definedName name="AuswahlDatum" localSheetId="4">#REF!</definedName>
    <definedName name="AuswahlDatum" localSheetId="3">#REF!</definedName>
    <definedName name="AuswahlDatum">#REF!</definedName>
  </definedNames>
  <calcPr calcId="145621"/>
</workbook>
</file>

<file path=xl/calcChain.xml><?xml version="1.0" encoding="utf-8"?>
<calcChain xmlns="http://schemas.openxmlformats.org/spreadsheetml/2006/main">
  <c r="J29" i="15" l="1"/>
  <c r="I29" i="15"/>
  <c r="H29" i="15"/>
  <c r="G29" i="15"/>
  <c r="F29" i="15"/>
  <c r="E29" i="15"/>
  <c r="D29" i="15"/>
  <c r="C29" i="15"/>
  <c r="J28" i="15"/>
  <c r="I28" i="15"/>
  <c r="H28" i="15"/>
  <c r="G28" i="15"/>
  <c r="F28" i="15"/>
  <c r="E28" i="15"/>
  <c r="D28" i="15"/>
  <c r="C28" i="15"/>
  <c r="J27" i="15"/>
  <c r="I27" i="15"/>
  <c r="H27" i="15"/>
  <c r="G27" i="15"/>
  <c r="F27" i="15"/>
  <c r="E27" i="15"/>
  <c r="D27" i="15"/>
  <c r="C27" i="15"/>
  <c r="J26" i="15"/>
  <c r="I26" i="15"/>
  <c r="H26" i="15"/>
  <c r="G26" i="15"/>
  <c r="F26" i="15"/>
  <c r="E26" i="15"/>
  <c r="D26" i="15"/>
  <c r="C26" i="15"/>
  <c r="J25" i="15"/>
  <c r="I25" i="15"/>
  <c r="H25" i="15"/>
  <c r="G25" i="15"/>
  <c r="F25" i="15"/>
  <c r="E25" i="15"/>
  <c r="D25" i="15"/>
  <c r="C25" i="15"/>
  <c r="J24" i="15"/>
  <c r="I24" i="15"/>
  <c r="H24" i="15"/>
  <c r="G24" i="15"/>
  <c r="F24" i="15"/>
  <c r="E24" i="15"/>
  <c r="D24" i="15"/>
  <c r="C24" i="15"/>
  <c r="J23" i="15"/>
  <c r="I23" i="15"/>
  <c r="H23" i="15"/>
  <c r="G23" i="15"/>
  <c r="F23" i="15"/>
  <c r="E23" i="15"/>
  <c r="D23" i="15"/>
  <c r="C23" i="15"/>
  <c r="J10" i="15"/>
  <c r="I10" i="15"/>
  <c r="H10" i="15"/>
  <c r="G10" i="15"/>
  <c r="F10" i="15"/>
  <c r="E10" i="15"/>
  <c r="D10" i="15"/>
  <c r="C10" i="15"/>
  <c r="J9" i="15"/>
  <c r="I9" i="15"/>
  <c r="H9" i="15"/>
  <c r="G9" i="15"/>
  <c r="F9" i="15"/>
  <c r="E9" i="15"/>
  <c r="D9" i="15"/>
  <c r="C9" i="15"/>
  <c r="J8" i="15"/>
  <c r="I8" i="15"/>
  <c r="H8" i="15"/>
  <c r="G8" i="15"/>
  <c r="F8" i="15"/>
  <c r="E8" i="15"/>
  <c r="D8" i="15"/>
  <c r="C8" i="15"/>
  <c r="J7" i="15"/>
  <c r="I7" i="15"/>
  <c r="H7" i="15"/>
  <c r="G7" i="15"/>
  <c r="F7" i="15"/>
  <c r="E7" i="15"/>
  <c r="D7" i="15"/>
  <c r="C7" i="15"/>
  <c r="J6" i="15"/>
  <c r="I6" i="15"/>
  <c r="H6" i="15"/>
  <c r="G6" i="15"/>
  <c r="F6" i="15"/>
  <c r="E6" i="15"/>
  <c r="D6" i="15"/>
  <c r="C6" i="15"/>
  <c r="J5" i="15"/>
  <c r="I5" i="15"/>
  <c r="H5" i="15"/>
  <c r="G5" i="15"/>
  <c r="F5" i="15"/>
  <c r="E5" i="15"/>
  <c r="D5" i="15"/>
  <c r="C5" i="15"/>
  <c r="J4" i="15"/>
  <c r="I4" i="15"/>
  <c r="H4" i="15"/>
  <c r="G4" i="15"/>
  <c r="F4" i="15"/>
  <c r="E4" i="15"/>
  <c r="D4" i="15"/>
  <c r="C4" i="15"/>
  <c r="N42" i="1" l="1"/>
  <c r="M42" i="1"/>
  <c r="L42" i="1"/>
  <c r="K42" i="1"/>
  <c r="J42" i="1"/>
  <c r="I42" i="1"/>
  <c r="H42" i="1"/>
  <c r="G42" i="1"/>
  <c r="F42" i="1"/>
  <c r="E42" i="1"/>
  <c r="D42" i="1"/>
  <c r="C42" i="1"/>
  <c r="N41" i="1"/>
  <c r="M41" i="1"/>
  <c r="L41" i="1"/>
  <c r="K41" i="1"/>
  <c r="J41" i="1"/>
  <c r="I41" i="1"/>
  <c r="H41" i="1"/>
  <c r="G41" i="1"/>
  <c r="F41" i="1"/>
  <c r="E41" i="1"/>
  <c r="D41" i="1"/>
  <c r="C41" i="1"/>
  <c r="N40" i="1"/>
  <c r="M40" i="1"/>
  <c r="L40" i="1"/>
  <c r="K40" i="1"/>
  <c r="J40" i="1"/>
  <c r="I40" i="1"/>
  <c r="H40" i="1"/>
  <c r="G40" i="1"/>
  <c r="F40" i="1"/>
  <c r="E40" i="1"/>
  <c r="D40" i="1"/>
  <c r="C40" i="1"/>
  <c r="N39" i="1"/>
  <c r="M39" i="1"/>
  <c r="L39" i="1"/>
  <c r="K39" i="1"/>
  <c r="J39" i="1"/>
  <c r="I39" i="1"/>
  <c r="H39" i="1"/>
  <c r="G39" i="1"/>
  <c r="F39" i="1"/>
  <c r="E39" i="1"/>
  <c r="D39" i="1"/>
  <c r="C39" i="1"/>
  <c r="N38" i="1"/>
  <c r="M38" i="1"/>
  <c r="L38" i="1"/>
  <c r="K38" i="1"/>
  <c r="J38" i="1"/>
  <c r="I38" i="1"/>
  <c r="H38" i="1"/>
  <c r="G38" i="1"/>
  <c r="F38" i="1"/>
  <c r="E38" i="1"/>
  <c r="D38" i="1"/>
  <c r="C38" i="1"/>
  <c r="N37" i="1"/>
  <c r="M37" i="1"/>
  <c r="L37" i="1"/>
  <c r="K37" i="1"/>
  <c r="J37" i="1"/>
  <c r="I37" i="1"/>
  <c r="H37" i="1"/>
  <c r="G37" i="1"/>
  <c r="F37" i="1"/>
  <c r="E37" i="1"/>
  <c r="D37" i="1"/>
  <c r="C37" i="1"/>
  <c r="N36" i="1"/>
  <c r="M36" i="1"/>
  <c r="L36" i="1"/>
  <c r="K36" i="1"/>
  <c r="J36" i="1"/>
  <c r="I36" i="1"/>
  <c r="H36" i="1"/>
  <c r="G36" i="1"/>
  <c r="F36" i="1"/>
  <c r="E36" i="1"/>
  <c r="D36" i="1"/>
  <c r="C36" i="1"/>
  <c r="C21" i="1" l="1"/>
  <c r="D21" i="1"/>
  <c r="E21" i="1"/>
  <c r="F21" i="1"/>
  <c r="G21" i="1"/>
  <c r="H21" i="1"/>
  <c r="I21" i="1"/>
  <c r="J21" i="1"/>
  <c r="K21" i="1"/>
  <c r="L21" i="1"/>
  <c r="M21" i="1"/>
  <c r="N21" i="1"/>
  <c r="C22" i="1"/>
  <c r="D22" i="1"/>
  <c r="E22" i="1"/>
  <c r="F22" i="1"/>
  <c r="G22" i="1"/>
  <c r="H22" i="1"/>
  <c r="I22" i="1"/>
  <c r="J22" i="1"/>
  <c r="K22" i="1"/>
  <c r="L22" i="1"/>
  <c r="M22" i="1"/>
  <c r="N22" i="1"/>
  <c r="C23" i="1"/>
  <c r="D23" i="1"/>
  <c r="E23" i="1"/>
  <c r="F23" i="1"/>
  <c r="G23" i="1"/>
  <c r="H23" i="1"/>
  <c r="I23" i="1"/>
  <c r="J23" i="1"/>
  <c r="K23" i="1"/>
  <c r="L23" i="1"/>
  <c r="M23" i="1"/>
  <c r="N23" i="1"/>
  <c r="C24" i="1"/>
  <c r="D24" i="1"/>
  <c r="E24" i="1"/>
  <c r="F24" i="1"/>
  <c r="G24" i="1"/>
  <c r="H24" i="1"/>
  <c r="I24" i="1"/>
  <c r="J24" i="1"/>
  <c r="K24" i="1"/>
  <c r="L24" i="1"/>
  <c r="M24" i="1"/>
  <c r="N24" i="1"/>
  <c r="C25" i="1"/>
  <c r="D25" i="1"/>
  <c r="E25" i="1"/>
  <c r="F25" i="1"/>
  <c r="G25" i="1"/>
  <c r="H25" i="1"/>
  <c r="I25" i="1"/>
  <c r="J25" i="1"/>
  <c r="K25" i="1"/>
  <c r="L25" i="1"/>
  <c r="M25" i="1"/>
  <c r="N25" i="1"/>
  <c r="C26" i="1"/>
  <c r="D26" i="1"/>
  <c r="E26" i="1"/>
  <c r="F26" i="1"/>
  <c r="G26" i="1"/>
  <c r="H26" i="1"/>
  <c r="I26" i="1"/>
  <c r="J26" i="1"/>
  <c r="K26" i="1"/>
  <c r="L26" i="1"/>
  <c r="M26" i="1"/>
  <c r="N26" i="1"/>
  <c r="C5" i="1"/>
  <c r="D5" i="1"/>
  <c r="E5" i="1"/>
  <c r="F5" i="1"/>
  <c r="G5" i="1"/>
  <c r="H5" i="1"/>
  <c r="I5" i="1"/>
  <c r="J5" i="1"/>
  <c r="K5" i="1"/>
  <c r="L5" i="1"/>
  <c r="M5" i="1"/>
  <c r="N5" i="1"/>
  <c r="C6" i="1"/>
  <c r="D6" i="1"/>
  <c r="E6" i="1"/>
  <c r="F6" i="1"/>
  <c r="G6" i="1"/>
  <c r="H6" i="1"/>
  <c r="I6" i="1"/>
  <c r="J6" i="1"/>
  <c r="K6" i="1"/>
  <c r="L6" i="1"/>
  <c r="M6" i="1"/>
  <c r="N6" i="1"/>
  <c r="C7" i="1"/>
  <c r="D7" i="1"/>
  <c r="E7" i="1"/>
  <c r="F7" i="1"/>
  <c r="G7" i="1"/>
  <c r="H7" i="1"/>
  <c r="I7" i="1"/>
  <c r="J7" i="1"/>
  <c r="K7" i="1"/>
  <c r="L7" i="1"/>
  <c r="M7" i="1"/>
  <c r="N7" i="1"/>
  <c r="C8" i="1"/>
  <c r="D8" i="1"/>
  <c r="E8" i="1"/>
  <c r="F8" i="1"/>
  <c r="G8" i="1"/>
  <c r="H8" i="1"/>
  <c r="I8" i="1"/>
  <c r="J8" i="1"/>
  <c r="K8" i="1"/>
  <c r="L8" i="1"/>
  <c r="M8" i="1"/>
  <c r="N8" i="1"/>
  <c r="C9" i="1"/>
  <c r="D9" i="1"/>
  <c r="E9" i="1"/>
  <c r="F9" i="1"/>
  <c r="G9" i="1"/>
  <c r="H9" i="1"/>
  <c r="I9" i="1"/>
  <c r="J9" i="1"/>
  <c r="K9" i="1"/>
  <c r="L9" i="1"/>
  <c r="M9" i="1"/>
  <c r="N9" i="1"/>
  <c r="C10" i="1"/>
  <c r="D10" i="1"/>
  <c r="E10" i="1"/>
  <c r="F10" i="1"/>
  <c r="G10" i="1"/>
  <c r="H10" i="1"/>
  <c r="I10" i="1"/>
  <c r="J10" i="1"/>
  <c r="K10" i="1"/>
  <c r="L10" i="1"/>
  <c r="M10" i="1"/>
  <c r="N10" i="1"/>
  <c r="D20" i="1"/>
  <c r="E20" i="1"/>
  <c r="F20" i="1"/>
  <c r="G20" i="1"/>
  <c r="H20" i="1"/>
  <c r="I20" i="1"/>
  <c r="J20" i="1"/>
  <c r="K20" i="1"/>
  <c r="L20" i="1"/>
  <c r="M20" i="1"/>
  <c r="N20" i="1"/>
  <c r="C20" i="1"/>
  <c r="N4" i="1"/>
  <c r="M4" i="1"/>
  <c r="L4" i="1"/>
  <c r="K4" i="1"/>
  <c r="J4" i="1"/>
  <c r="I4" i="1"/>
  <c r="H4" i="1"/>
  <c r="G4" i="1"/>
  <c r="F4" i="1"/>
  <c r="E4" i="1"/>
  <c r="D4" i="1"/>
  <c r="C4" i="1"/>
</calcChain>
</file>

<file path=xl/sharedStrings.xml><?xml version="1.0" encoding="utf-8"?>
<sst xmlns="http://schemas.openxmlformats.org/spreadsheetml/2006/main" count="123" uniqueCount="50">
  <si>
    <t>Werte 1</t>
  </si>
  <si>
    <t>Werte 2</t>
  </si>
  <si>
    <t>Ausgangslage</t>
  </si>
  <si>
    <t>Werte 3</t>
  </si>
  <si>
    <t>Werte 4</t>
  </si>
  <si>
    <t>Werte 5</t>
  </si>
  <si>
    <t>Werte 6</t>
  </si>
  <si>
    <t>Werte 7</t>
  </si>
  <si>
    <t>Datentabelle</t>
  </si>
  <si>
    <t>Lösung 1</t>
  </si>
  <si>
    <t>mit fixen Werten im Spaltenindex</t>
  </si>
  <si>
    <t>Nachteil:</t>
  </si>
  <si>
    <t>Die Funktion muss in jeder einzelnen Spalte angepasst werden</t>
  </si>
  <si>
    <t>Lösung 2</t>
  </si>
  <si>
    <t>in der Formel sind unter Spaltenindex die Werte mittel der Funktion Spalte() definiert</t>
  </si>
  <si>
    <t>Vorteil:</t>
  </si>
  <si>
    <t>Die Funktion muss nur einmal definiert werden und kann nachher in die restlichen Zellen kopiert werden</t>
  </si>
  <si>
    <t>Ist einfach zu verstehen und einfach zu erstellen</t>
  </si>
  <si>
    <t>mit der Funktion =Spalte()</t>
  </si>
  <si>
    <t>Wenn in der Datenbasis eine nachträglich eine Spalte eingefügt wird, muss die Formel jedesmal angepasst werden.</t>
  </si>
  <si>
    <t>Lösung 3</t>
  </si>
  <si>
    <t>mit der Funktion =Spalte() und automatischer Anpassung</t>
  </si>
  <si>
    <t>keine nachträglichen Änderungen wenn Spalten eingeführt werden</t>
  </si>
  <si>
    <t>Lösung 1: einfache Anwendung mit Konstante im Spaltenindex (z.B. 2 in Spalte C)
   Nachteil: kopieren auf die nächsten Spalten ist nicht möglich!</t>
  </si>
  <si>
    <t>erstellt von Richard Brander, Herold GmbH</t>
  </si>
  <si>
    <t>in der Formel sind unter Spaltenindex die Werte mit einer Konstante definiert</t>
  </si>
  <si>
    <t>Die Formeln (von Februar bis Dezember) können nicht einfach kopiert werden (z.B. markieren und mit der Maus rüberziehen)</t>
  </si>
  <si>
    <t>Im Arbeitsblatt "Report mit Lösung" findest Du die professionelle Anwenung des SVERWEISes übersichtlich dargestellt</t>
  </si>
  <si>
    <r>
      <t xml:space="preserve">Lösung 2: Anwendung mit der Funktion </t>
    </r>
    <r>
      <rPr>
        <b/>
        <sz val="11"/>
        <color theme="1"/>
        <rFont val="Calibri"/>
        <family val="2"/>
        <scheme val="minor"/>
      </rPr>
      <t>=SPALTE()</t>
    </r>
    <r>
      <rPr>
        <sz val="11"/>
        <color theme="1"/>
        <rFont val="Calibri"/>
        <family val="2"/>
        <scheme val="minor"/>
      </rPr>
      <t xml:space="preserve"> im Spaltenindex
   Vorteil: Formel kann auf die nächsten Spalten kopiert werden
   Nachteil: beim Einfügen von weiteren Spalten zwischen gesuchtem Kriterium und den Daten muss der Spaltenindex angepasst werden</t>
    </r>
  </si>
  <si>
    <t>Probiere den Tipp aus! Gehe auf das Arbeitsblatt "Datenbasis" und füge eine Spalte bei Spalte D ein; betrachte nun das Resultat in der Spalte C im Arbeitsblatt "Report mit Lösung"</t>
  </si>
  <si>
    <t>Hinweis:</t>
  </si>
  <si>
    <t>Studiere die bedingte Formatierung im Arbeitsblatt "Report mit Lösung" in der Spalte C</t>
  </si>
  <si>
    <t>So geht’s einfach und schnell</t>
  </si>
  <si>
    <r>
      <t xml:space="preserve">Lösung 3: Profi-Anwendung mit der Formel </t>
    </r>
    <r>
      <rPr>
        <b/>
        <sz val="11"/>
        <color theme="1"/>
        <rFont val="Calibri"/>
        <family val="2"/>
        <scheme val="minor"/>
      </rPr>
      <t>=SPALTE()+SPALTE(Datenbasis!$F$4)-4</t>
    </r>
    <r>
      <rPr>
        <sz val="11"/>
        <color theme="1"/>
        <rFont val="Calibri"/>
        <family val="2"/>
        <scheme val="minor"/>
      </rPr>
      <t xml:space="preserve"> im Spaltenindex
   Vorteil: Formel kann auf die nächsten Spalten kopiert werden
   Vorteil: beim Einfügen von weiteren Spalten bleibt das Ergebnis korrekt</t>
    </r>
  </si>
  <si>
    <t>Die Funktion SVERWEIS wird sehr häufig im Controlling angewendet. Oft müssen wieder Referenzen in der Formel angepasst werden. Ich zeige Dir, wie die Formel professionell angewendet wird! Beachte auch die Bedingte Formatierung!</t>
  </si>
  <si>
    <t>Lösung 4</t>
  </si>
  <si>
    <t>Überschrift AA</t>
  </si>
  <si>
    <t>Überschrift BB</t>
  </si>
  <si>
    <t>Überschrift CC</t>
  </si>
  <si>
    <t>Überschrift DD</t>
  </si>
  <si>
    <t>Überschrift EE</t>
  </si>
  <si>
    <t>Überschrift FF</t>
  </si>
  <si>
    <t>Überschrift GG</t>
  </si>
  <si>
    <t>Überschrift HH</t>
  </si>
  <si>
    <t>in der Formel sind unter Spaltenindex die Werte mittel der Funktion Vergleich definiert</t>
  </si>
  <si>
    <t>Die Formel muss nur einmal definiert werden und kann nachher in die restlichen Zellen kopiert werden</t>
  </si>
  <si>
    <r>
      <t xml:space="preserve">Lösung 4: Profi-Anwendung mit der Formel </t>
    </r>
    <r>
      <rPr>
        <b/>
        <sz val="11"/>
        <color theme="1"/>
        <rFont val="Calibri"/>
        <family val="2"/>
        <scheme val="minor"/>
      </rPr>
      <t>VERGLEICH(D$3;'Datenbasis 2'!$F$3:$M$3;0)+4</t>
    </r>
    <r>
      <rPr>
        <sz val="11"/>
        <color theme="1"/>
        <rFont val="Calibri"/>
        <family val="2"/>
        <scheme val="minor"/>
      </rPr>
      <t xml:space="preserve"> im Spaltenindex
   Vorteil: Formel kann auf die nächsten Spalten kopiert werden
   Vorteil: Es wird direkt mit der Spaltenüberschrift verglichen!</t>
    </r>
  </si>
  <si>
    <t>Vergleich erfolgt anhand der Spaltenüberschrift</t>
  </si>
  <si>
    <t>SVERWEIS mit direkter Suche nach der Spaltenüberschrift aus Datenbasis 2</t>
  </si>
  <si>
    <t>Spalten in anderer Reihenfolge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</si>
</sst>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99"/>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16">
    <xf numFmtId="0" fontId="0" fillId="0" borderId="0" xfId="0"/>
    <xf numFmtId="17" fontId="0" fillId="0" borderId="0" xfId="0" applyNumberFormat="1"/>
    <xf numFmtId="0" fontId="0" fillId="0" borderId="0" xfId="0" applyAlignment="1">
      <alignment wrapText="1"/>
    </xf>
    <xf numFmtId="0" fontId="0" fillId="0" borderId="1" xfId="0" applyBorder="1" applyAlignment="1">
      <alignment horizontal="right" vertical="center"/>
    </xf>
    <xf numFmtId="0" fontId="0" fillId="0" borderId="1" xfId="0" applyBorder="1" applyAlignment="1">
      <alignment wrapText="1"/>
    </xf>
    <xf numFmtId="0" fontId="1" fillId="0" borderId="0" xfId="0" applyFont="1"/>
    <xf numFmtId="0" fontId="1" fillId="0" borderId="0" xfId="0" applyFont="1" applyAlignment="1">
      <alignment wrapText="1"/>
    </xf>
    <xf numFmtId="3" fontId="0" fillId="2" borderId="1" xfId="0" applyNumberFormat="1" applyFill="1" applyBorder="1"/>
    <xf numFmtId="0" fontId="2" fillId="0" borderId="0" xfId="0" applyFont="1"/>
    <xf numFmtId="0" fontId="2" fillId="3" borderId="0" xfId="0" applyFont="1" applyFill="1"/>
    <xf numFmtId="0" fontId="0" fillId="0" borderId="1" xfId="0" applyBorder="1"/>
    <xf numFmtId="0" fontId="3" fillId="0" borderId="0" xfId="0" applyFont="1" applyAlignment="1">
      <alignment horizontal="right" wrapText="1"/>
    </xf>
    <xf numFmtId="0" fontId="3" fillId="0" borderId="0" xfId="0" applyFont="1" applyAlignment="1">
      <alignment horizontal="right"/>
    </xf>
    <xf numFmtId="17" fontId="0" fillId="4" borderId="1" xfId="0" applyNumberFormat="1" applyFill="1" applyBorder="1" applyAlignment="1">
      <alignment horizontal="center"/>
    </xf>
    <xf numFmtId="17" fontId="0" fillId="5" borderId="1" xfId="0" applyNumberFormat="1" applyFill="1" applyBorder="1" applyAlignment="1">
      <alignment horizontal="center"/>
    </xf>
    <xf numFmtId="3" fontId="0" fillId="6" borderId="1" xfId="0" applyNumberFormat="1" applyFill="1" applyBorder="1"/>
  </cellXfs>
  <cellStyles count="1">
    <cellStyle name="Standard" xfId="0" builtinId="0"/>
  </cellStyles>
  <dxfs count="16">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4:C20"/>
  <sheetViews>
    <sheetView workbookViewId="0">
      <selection activeCell="C5" sqref="C5"/>
    </sheetView>
  </sheetViews>
  <sheetFormatPr baseColWidth="10" defaultColWidth="11.42578125" defaultRowHeight="15" x14ac:dyDescent="0.25"/>
  <cols>
    <col min="1" max="1" width="5.140625" customWidth="1"/>
    <col min="2" max="2" width="3" bestFit="1" customWidth="1"/>
    <col min="3" max="3" width="100.28515625" style="2" customWidth="1"/>
  </cols>
  <sheetData>
    <row r="4" spans="1:3" s="5" customFormat="1" x14ac:dyDescent="0.25">
      <c r="A4" s="5" t="s">
        <v>2</v>
      </c>
      <c r="C4" s="6"/>
    </row>
    <row r="5" spans="1:3" ht="45" x14ac:dyDescent="0.25">
      <c r="B5" s="4"/>
      <c r="C5" s="4" t="s">
        <v>34</v>
      </c>
    </row>
    <row r="9" spans="1:3" s="5" customFormat="1" x14ac:dyDescent="0.25">
      <c r="A9" s="5" t="s">
        <v>32</v>
      </c>
      <c r="C9" s="6"/>
    </row>
    <row r="10" spans="1:3" ht="30" x14ac:dyDescent="0.25">
      <c r="B10" s="3">
        <v>1</v>
      </c>
      <c r="C10" s="4" t="s">
        <v>27</v>
      </c>
    </row>
    <row r="11" spans="1:3" ht="30" x14ac:dyDescent="0.25">
      <c r="B11" s="3">
        <v>2</v>
      </c>
      <c r="C11" s="4" t="s">
        <v>23</v>
      </c>
    </row>
    <row r="12" spans="1:3" ht="60" x14ac:dyDescent="0.25">
      <c r="B12" s="3">
        <v>3</v>
      </c>
      <c r="C12" s="4" t="s">
        <v>28</v>
      </c>
    </row>
    <row r="13" spans="1:3" ht="45" x14ac:dyDescent="0.25">
      <c r="B13" s="3">
        <v>4</v>
      </c>
      <c r="C13" s="4" t="s">
        <v>33</v>
      </c>
    </row>
    <row r="14" spans="1:3" ht="45" x14ac:dyDescent="0.25">
      <c r="B14" s="3">
        <v>5</v>
      </c>
      <c r="C14" s="4" t="s">
        <v>46</v>
      </c>
    </row>
    <row r="15" spans="1:3" ht="30" x14ac:dyDescent="0.25">
      <c r="B15" s="3">
        <v>6</v>
      </c>
      <c r="C15" s="4" t="s">
        <v>29</v>
      </c>
    </row>
    <row r="16" spans="1:3" x14ac:dyDescent="0.25">
      <c r="C16"/>
    </row>
    <row r="17" spans="1:3" x14ac:dyDescent="0.25">
      <c r="C17"/>
    </row>
    <row r="18" spans="1:3" s="5" customFormat="1" x14ac:dyDescent="0.25">
      <c r="A18" s="5" t="s">
        <v>30</v>
      </c>
    </row>
    <row r="19" spans="1:3" x14ac:dyDescent="0.25">
      <c r="B19" s="3">
        <v>1</v>
      </c>
      <c r="C19" s="4" t="s">
        <v>31</v>
      </c>
    </row>
    <row r="20" spans="1:3" x14ac:dyDescent="0.25">
      <c r="C20" s="11" t="s">
        <v>24</v>
      </c>
    </row>
  </sheetData>
  <pageMargins left="0.70866141732283472" right="0.70866141732283472" top="0.78740157480314965" bottom="0.78740157480314965" header="0.31496062992125984" footer="0.31496062992125984"/>
  <pageSetup paperSize="9" orientation="landscape" r:id="rId1"/>
  <headerFooter>
    <oddFooter>&amp;L&amp;F/&amp;A&amp;CRichard Brander&amp;RSeite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N47"/>
  <sheetViews>
    <sheetView workbookViewId="0">
      <selection activeCell="F16" sqref="F16"/>
    </sheetView>
  </sheetViews>
  <sheetFormatPr baseColWidth="10" defaultColWidth="11.42578125" defaultRowHeight="15" x14ac:dyDescent="0.25"/>
  <cols>
    <col min="1" max="1" width="7.5703125" customWidth="1"/>
  </cols>
  <sheetData>
    <row r="2" spans="2:14" s="8" customFormat="1" ht="18.75" x14ac:dyDescent="0.3">
      <c r="B2" s="8" t="s">
        <v>9</v>
      </c>
      <c r="C2" s="8" t="s">
        <v>10</v>
      </c>
      <c r="N2" s="12" t="s">
        <v>24</v>
      </c>
    </row>
    <row r="3" spans="2:14" x14ac:dyDescent="0.25">
      <c r="C3" s="1">
        <v>40544</v>
      </c>
      <c r="D3" s="1">
        <v>40575</v>
      </c>
      <c r="E3" s="1">
        <v>40603</v>
      </c>
      <c r="F3" s="1">
        <v>40634</v>
      </c>
      <c r="G3" s="1">
        <v>40664</v>
      </c>
      <c r="H3" s="1">
        <v>40695</v>
      </c>
      <c r="I3" s="1">
        <v>40725</v>
      </c>
      <c r="J3" s="1">
        <v>40756</v>
      </c>
      <c r="K3" s="1">
        <v>40787</v>
      </c>
      <c r="L3" s="1">
        <v>40817</v>
      </c>
      <c r="M3" s="1">
        <v>40848</v>
      </c>
      <c r="N3" s="1">
        <v>40878</v>
      </c>
    </row>
    <row r="4" spans="2:14" x14ac:dyDescent="0.25">
      <c r="B4" t="s">
        <v>0</v>
      </c>
      <c r="C4" s="7">
        <f>VLOOKUP($B4,Datenbasis!$B:$Q,5,0)</f>
        <v>806</v>
      </c>
      <c r="D4" s="7">
        <f>VLOOKUP($B4,Datenbasis!$B:$Q,6,0)</f>
        <v>928</v>
      </c>
      <c r="E4" s="7">
        <f>VLOOKUP($B4,Datenbasis!$B:$Q,7,0)</f>
        <v>840</v>
      </c>
      <c r="F4" s="7">
        <f>VLOOKUP($B4,Datenbasis!$B:$Q,8,0)</f>
        <v>876</v>
      </c>
      <c r="G4" s="7">
        <f>VLOOKUP($B4,Datenbasis!$B:$Q,9,0)</f>
        <v>941</v>
      </c>
      <c r="H4" s="7">
        <f>VLOOKUP($B4,Datenbasis!$B:$Q,10,0)</f>
        <v>862</v>
      </c>
      <c r="I4" s="7">
        <f>VLOOKUP($B4,Datenbasis!$B:$Q,11,0)</f>
        <v>950</v>
      </c>
      <c r="J4" s="7">
        <f>VLOOKUP($B4,Datenbasis!$B:$Q,12,0)</f>
        <v>418.5</v>
      </c>
      <c r="K4" s="7">
        <f>VLOOKUP($B4,Datenbasis!$B:$Q,13,0)</f>
        <v>0</v>
      </c>
      <c r="L4" s="7">
        <f>VLOOKUP($B4,Datenbasis!$B:$Q,14,0)</f>
        <v>0</v>
      </c>
      <c r="M4" s="7">
        <f>VLOOKUP($B4,Datenbasis!$B:$Q,15,0)</f>
        <v>0</v>
      </c>
      <c r="N4" s="7">
        <f>VLOOKUP($B4,Datenbasis!$B:$Q,16,0)</f>
        <v>0</v>
      </c>
    </row>
    <row r="5" spans="2:14" x14ac:dyDescent="0.25">
      <c r="B5" t="s">
        <v>1</v>
      </c>
      <c r="C5" s="7">
        <f>VLOOKUP($B5,Datenbasis!$B:$Q,5,0)</f>
        <v>472</v>
      </c>
      <c r="D5" s="7">
        <f>VLOOKUP($B5,Datenbasis!$B:$Q,6,0)</f>
        <v>449</v>
      </c>
      <c r="E5" s="7">
        <f>VLOOKUP($B5,Datenbasis!$B:$Q,7,0)</f>
        <v>480</v>
      </c>
      <c r="F5" s="7">
        <f>VLOOKUP($B5,Datenbasis!$B:$Q,8,0)</f>
        <v>422</v>
      </c>
      <c r="G5" s="7">
        <f>VLOOKUP($B5,Datenbasis!$B:$Q,9,0)</f>
        <v>480</v>
      </c>
      <c r="H5" s="7">
        <f>VLOOKUP($B5,Datenbasis!$B:$Q,10,0)</f>
        <v>449</v>
      </c>
      <c r="I5" s="7">
        <f>VLOOKUP($B5,Datenbasis!$B:$Q,11,0)</f>
        <v>485</v>
      </c>
      <c r="J5" s="7">
        <f>VLOOKUP($B5,Datenbasis!$B:$Q,12,0)</f>
        <v>241</v>
      </c>
      <c r="K5" s="7">
        <f>VLOOKUP($B5,Datenbasis!$B:$Q,13,0)</f>
        <v>0</v>
      </c>
      <c r="L5" s="7">
        <f>VLOOKUP($B5,Datenbasis!$B:$Q,14,0)</f>
        <v>0</v>
      </c>
      <c r="M5" s="7">
        <f>VLOOKUP($B5,Datenbasis!$B:$Q,15,0)</f>
        <v>0</v>
      </c>
      <c r="N5" s="7">
        <f>VLOOKUP($B5,Datenbasis!$B:$Q,16,0)</f>
        <v>0</v>
      </c>
    </row>
    <row r="6" spans="2:14" x14ac:dyDescent="0.25">
      <c r="B6" t="s">
        <v>3</v>
      </c>
      <c r="C6" s="7">
        <f>VLOOKUP($B6,Datenbasis!$B:$Q,5,0)</f>
        <v>806.21356852931308</v>
      </c>
      <c r="D6" s="7">
        <f>VLOOKUP($B6,Datenbasis!$B:$Q,6,0)</f>
        <v>928.03735465559862</v>
      </c>
      <c r="E6" s="7">
        <f>VLOOKUP($B6,Datenbasis!$B:$Q,7,0)</f>
        <v>839.89989928891873</v>
      </c>
      <c r="F6" s="7">
        <f>VLOOKUP($B6,Datenbasis!$B:$Q,8,0)</f>
        <v>876.11926633503219</v>
      </c>
      <c r="G6" s="7">
        <f>VLOOKUP($B6,Datenbasis!$B:$Q,9,0)</f>
        <v>940.59877315591905</v>
      </c>
      <c r="H6" s="7">
        <f>VLOOKUP($B6,Datenbasis!$B:$Q,10,0)</f>
        <v>862.06244087038795</v>
      </c>
      <c r="I6" s="7">
        <f>VLOOKUP($B6,Datenbasis!$B:$Q,11,0)</f>
        <v>950.12665181432544</v>
      </c>
      <c r="J6" s="7">
        <f>VLOOKUP($B6,Datenbasis!$B:$Q,12,0)</f>
        <v>418.52778710287788</v>
      </c>
      <c r="K6" s="7">
        <f>VLOOKUP($B6,Datenbasis!$B:$Q,13,0)</f>
        <v>0</v>
      </c>
      <c r="L6" s="7">
        <f>VLOOKUP($B6,Datenbasis!$B:$Q,14,0)</f>
        <v>0</v>
      </c>
      <c r="M6" s="7">
        <f>VLOOKUP($B6,Datenbasis!$B:$Q,15,0)</f>
        <v>0</v>
      </c>
      <c r="N6" s="7">
        <f>VLOOKUP($B6,Datenbasis!$B:$Q,16,0)</f>
        <v>0</v>
      </c>
    </row>
    <row r="7" spans="2:14" x14ac:dyDescent="0.25">
      <c r="B7" t="s">
        <v>4</v>
      </c>
      <c r="C7" s="7">
        <f>VLOOKUP($B7,Datenbasis!$B:$Q,5,0)</f>
        <v>897.4089785454878</v>
      </c>
      <c r="D7" s="7">
        <f>VLOOKUP($B7,Datenbasis!$B:$Q,6,0)</f>
        <v>929.39848017822806</v>
      </c>
      <c r="E7" s="7">
        <f>VLOOKUP($B7,Datenbasis!$B:$Q,7,0)</f>
        <v>964.9037141026032</v>
      </c>
      <c r="F7" s="7">
        <f>VLOOKUP($B7,Datenbasis!$B:$Q,8,0)</f>
        <v>852.1622363963744</v>
      </c>
      <c r="G7" s="7">
        <f>VLOOKUP($B7,Datenbasis!$B:$Q,9,0)</f>
        <v>944.4685201574755</v>
      </c>
      <c r="H7" s="7">
        <f>VLOOKUP($B7,Datenbasis!$B:$Q,10,0)</f>
        <v>898.94711142307813</v>
      </c>
      <c r="I7" s="7">
        <f>VLOOKUP($B7,Datenbasis!$B:$Q,11,0)</f>
        <v>960.41749320963163</v>
      </c>
      <c r="J7" s="7">
        <f>VLOOKUP($B7,Datenbasis!$B:$Q,12,0)</f>
        <v>422.08319345683157</v>
      </c>
      <c r="K7" s="7">
        <f>VLOOKUP($B7,Datenbasis!$B:$Q,13,0)</f>
        <v>0</v>
      </c>
      <c r="L7" s="7">
        <f>VLOOKUP($B7,Datenbasis!$B:$Q,14,0)</f>
        <v>0</v>
      </c>
      <c r="M7" s="7">
        <f>VLOOKUP($B7,Datenbasis!$B:$Q,15,0)</f>
        <v>0</v>
      </c>
      <c r="N7" s="7">
        <f>VLOOKUP($B7,Datenbasis!$B:$Q,16,0)</f>
        <v>0</v>
      </c>
    </row>
    <row r="8" spans="2:14" x14ac:dyDescent="0.25">
      <c r="B8" t="s">
        <v>5</v>
      </c>
      <c r="C8" s="7">
        <f>VLOOKUP($B8,Datenbasis!$B:$Q,5,0)</f>
        <v>959.8132267220069</v>
      </c>
      <c r="D8" s="7">
        <f>VLOOKUP($B8,Datenbasis!$B:$Q,6,0)</f>
        <v>898.02545243690292</v>
      </c>
      <c r="E8" s="7">
        <f>VLOOKUP($B8,Datenbasis!$B:$Q,7,0)</f>
        <v>970.43977172154905</v>
      </c>
      <c r="F8" s="7">
        <f>VLOOKUP($B8,Datenbasis!$B:$Q,8,0)</f>
        <v>964.56190679647204</v>
      </c>
      <c r="G8" s="7">
        <f>VLOOKUP($B8,Datenbasis!$B:$Q,9,0)</f>
        <v>830.43916135135964</v>
      </c>
      <c r="H8" s="7">
        <f>VLOOKUP($B8,Datenbasis!$B:$Q,10,0)</f>
        <v>941.09317300943019</v>
      </c>
      <c r="I8" s="7">
        <f>VLOOKUP($B8,Datenbasis!$B:$Q,11,0)</f>
        <v>825.14114810632645</v>
      </c>
      <c r="J8" s="7">
        <f>VLOOKUP($B8,Datenbasis!$B:$Q,12,0)</f>
        <v>401.11392559587392</v>
      </c>
      <c r="K8" s="7">
        <f>VLOOKUP($B8,Datenbasis!$B:$Q,13,0)</f>
        <v>0</v>
      </c>
      <c r="L8" s="7">
        <f>VLOOKUP($B8,Datenbasis!$B:$Q,14,0)</f>
        <v>0</v>
      </c>
      <c r="M8" s="7">
        <f>VLOOKUP($B8,Datenbasis!$B:$Q,15,0)</f>
        <v>0</v>
      </c>
      <c r="N8" s="7">
        <f>VLOOKUP($B8,Datenbasis!$B:$Q,16,0)</f>
        <v>0</v>
      </c>
    </row>
    <row r="9" spans="2:14" x14ac:dyDescent="0.25">
      <c r="B9" t="s">
        <v>6</v>
      </c>
      <c r="C9" s="7">
        <f>VLOOKUP($B9,Datenbasis!$B:$Q,5,0)</f>
        <v>851.50303659169288</v>
      </c>
      <c r="D9" s="7">
        <f>VLOOKUP($B9,Datenbasis!$B:$Q,6,0)</f>
        <v>857.30765709402749</v>
      </c>
      <c r="E9" s="7">
        <f>VLOOKUP($B9,Datenbasis!$B:$Q,7,0)</f>
        <v>993.39579454939417</v>
      </c>
      <c r="F9" s="7">
        <f>VLOOKUP($B9,Datenbasis!$B:$Q,8,0)</f>
        <v>981.56071657460245</v>
      </c>
      <c r="G9" s="7">
        <f>VLOOKUP($B9,Datenbasis!$B:$Q,9,0)</f>
        <v>957.02383495590072</v>
      </c>
      <c r="H9" s="7">
        <f>VLOOKUP($B9,Datenbasis!$B:$Q,10,0)</f>
        <v>923.18491164891509</v>
      </c>
      <c r="I9" s="7">
        <f>VLOOKUP($B9,Datenbasis!$B:$Q,11,0)</f>
        <v>909.82390820032356</v>
      </c>
      <c r="J9" s="7">
        <f>VLOOKUP($B9,Datenbasis!$B:$Q,12,0)</f>
        <v>453.06863612781149</v>
      </c>
      <c r="K9" s="7">
        <f>VLOOKUP($B9,Datenbasis!$B:$Q,13,0)</f>
        <v>0</v>
      </c>
      <c r="L9" s="7">
        <f>VLOOKUP($B9,Datenbasis!$B:$Q,14,0)</f>
        <v>0</v>
      </c>
      <c r="M9" s="7">
        <f>VLOOKUP($B9,Datenbasis!$B:$Q,15,0)</f>
        <v>0</v>
      </c>
      <c r="N9" s="7">
        <f>VLOOKUP($B9,Datenbasis!$B:$Q,16,0)</f>
        <v>0</v>
      </c>
    </row>
    <row r="10" spans="2:14" x14ac:dyDescent="0.25">
      <c r="B10" t="s">
        <v>7</v>
      </c>
      <c r="C10" s="7">
        <f>VLOOKUP($B10,Datenbasis!$B:$Q,5,0)</f>
        <v>913.6143070772423</v>
      </c>
      <c r="D10" s="7">
        <f>VLOOKUP($B10,Datenbasis!$B:$Q,6,0)</f>
        <v>806.53096102786344</v>
      </c>
      <c r="E10" s="7">
        <f>VLOOKUP($B10,Datenbasis!$B:$Q,7,0)</f>
        <v>967.94335764641255</v>
      </c>
      <c r="F10" s="7">
        <f>VLOOKUP($B10,Datenbasis!$B:$Q,8,0)</f>
        <v>904.55030976287117</v>
      </c>
      <c r="G10" s="7">
        <f>VLOOKUP($B10,Datenbasis!$B:$Q,9,0)</f>
        <v>908.30408642841883</v>
      </c>
      <c r="H10" s="7">
        <f>VLOOKUP($B10,Datenbasis!$B:$Q,10,0)</f>
        <v>928.05566576128422</v>
      </c>
      <c r="I10" s="7">
        <f>VLOOKUP($B10,Datenbasis!$B:$Q,11,0)</f>
        <v>860.45716727195042</v>
      </c>
      <c r="J10" s="7">
        <f>VLOOKUP($B10,Datenbasis!$B:$Q,12,0)</f>
        <v>467.14377269814145</v>
      </c>
      <c r="K10" s="7">
        <f>VLOOKUP($B10,Datenbasis!$B:$Q,13,0)</f>
        <v>0</v>
      </c>
      <c r="L10" s="7">
        <f>VLOOKUP($B10,Datenbasis!$B:$Q,14,0)</f>
        <v>0</v>
      </c>
      <c r="M10" s="7">
        <f>VLOOKUP($B10,Datenbasis!$B:$Q,15,0)</f>
        <v>0</v>
      </c>
      <c r="N10" s="7">
        <f>VLOOKUP($B10,Datenbasis!$B:$Q,16,0)</f>
        <v>0</v>
      </c>
    </row>
    <row r="12" spans="2:14" x14ac:dyDescent="0.25">
      <c r="C12" t="s">
        <v>25</v>
      </c>
    </row>
    <row r="13" spans="2:14" x14ac:dyDescent="0.25">
      <c r="C13" t="s">
        <v>11</v>
      </c>
      <c r="D13" t="s">
        <v>12</v>
      </c>
    </row>
    <row r="14" spans="2:14" x14ac:dyDescent="0.25">
      <c r="D14" t="s">
        <v>26</v>
      </c>
    </row>
    <row r="15" spans="2:14" x14ac:dyDescent="0.25">
      <c r="D15" t="s">
        <v>19</v>
      </c>
    </row>
    <row r="18" spans="2:14" s="8" customFormat="1" ht="18.75" x14ac:dyDescent="0.3">
      <c r="B18" s="8" t="s">
        <v>13</v>
      </c>
      <c r="C18" s="8" t="s">
        <v>18</v>
      </c>
    </row>
    <row r="19" spans="2:14" x14ac:dyDescent="0.25">
      <c r="C19" s="1">
        <v>40544</v>
      </c>
      <c r="D19" s="1">
        <v>40575</v>
      </c>
      <c r="E19" s="1">
        <v>40603</v>
      </c>
      <c r="F19" s="1">
        <v>40634</v>
      </c>
      <c r="G19" s="1">
        <v>40664</v>
      </c>
      <c r="H19" s="1">
        <v>40695</v>
      </c>
      <c r="I19" s="1">
        <v>40725</v>
      </c>
      <c r="J19" s="1">
        <v>40756</v>
      </c>
      <c r="K19" s="1">
        <v>40787</v>
      </c>
      <c r="L19" s="1">
        <v>40817</v>
      </c>
      <c r="M19" s="1">
        <v>40848</v>
      </c>
      <c r="N19" s="1">
        <v>40878</v>
      </c>
    </row>
    <row r="20" spans="2:14" x14ac:dyDescent="0.25">
      <c r="B20" t="s">
        <v>0</v>
      </c>
      <c r="C20" s="7">
        <f>VLOOKUP($B20,Datenbasis!$B:$Q,COLUMN()+2,0)</f>
        <v>806</v>
      </c>
      <c r="D20" s="7">
        <f>VLOOKUP($B20,Datenbasis!$B:$Q,COLUMN()+2,0)</f>
        <v>928</v>
      </c>
      <c r="E20" s="7">
        <f>VLOOKUP($B20,Datenbasis!$B:$Q,COLUMN()+2,0)</f>
        <v>840</v>
      </c>
      <c r="F20" s="7">
        <f>VLOOKUP($B20,Datenbasis!$B:$Q,COLUMN()+2,0)</f>
        <v>876</v>
      </c>
      <c r="G20" s="7">
        <f>VLOOKUP($B20,Datenbasis!$B:$Q,COLUMN()+2,0)</f>
        <v>941</v>
      </c>
      <c r="H20" s="7">
        <f>VLOOKUP($B20,Datenbasis!$B:$Q,COLUMN()+2,0)</f>
        <v>862</v>
      </c>
      <c r="I20" s="7">
        <f>VLOOKUP($B20,Datenbasis!$B:$Q,COLUMN()+2,0)</f>
        <v>950</v>
      </c>
      <c r="J20" s="7">
        <f>VLOOKUP($B20,Datenbasis!$B:$Q,COLUMN()+2,0)</f>
        <v>418.5</v>
      </c>
      <c r="K20" s="7">
        <f>VLOOKUP($B20,Datenbasis!$B:$Q,COLUMN()+2,0)</f>
        <v>0</v>
      </c>
      <c r="L20" s="7">
        <f>VLOOKUP($B20,Datenbasis!$B:$Q,COLUMN()+2,0)</f>
        <v>0</v>
      </c>
      <c r="M20" s="7">
        <f>VLOOKUP($B20,Datenbasis!$B:$Q,COLUMN()+2,0)</f>
        <v>0</v>
      </c>
      <c r="N20" s="7">
        <f>VLOOKUP($B20,Datenbasis!$B:$Q,COLUMN()+2,0)</f>
        <v>0</v>
      </c>
    </row>
    <row r="21" spans="2:14" x14ac:dyDescent="0.25">
      <c r="B21" t="s">
        <v>1</v>
      </c>
      <c r="C21" s="7">
        <f>VLOOKUP($B21,Datenbasis!$B:$Q,COLUMN()+2,0)</f>
        <v>472</v>
      </c>
      <c r="D21" s="7">
        <f>VLOOKUP($B21,Datenbasis!$B:$Q,COLUMN()+2,0)</f>
        <v>449</v>
      </c>
      <c r="E21" s="7">
        <f>VLOOKUP($B21,Datenbasis!$B:$Q,COLUMN()+2,0)</f>
        <v>480</v>
      </c>
      <c r="F21" s="7">
        <f>VLOOKUP($B21,Datenbasis!$B:$Q,COLUMN()+2,0)</f>
        <v>422</v>
      </c>
      <c r="G21" s="7">
        <f>VLOOKUP($B21,Datenbasis!$B:$Q,COLUMN()+2,0)</f>
        <v>480</v>
      </c>
      <c r="H21" s="7">
        <f>VLOOKUP($B21,Datenbasis!$B:$Q,COLUMN()+2,0)</f>
        <v>449</v>
      </c>
      <c r="I21" s="7">
        <f>VLOOKUP($B21,Datenbasis!$B:$Q,COLUMN()+2,0)</f>
        <v>485</v>
      </c>
      <c r="J21" s="7">
        <f>VLOOKUP($B21,Datenbasis!$B:$Q,COLUMN()+2,0)</f>
        <v>241</v>
      </c>
      <c r="K21" s="7">
        <f>VLOOKUP($B21,Datenbasis!$B:$Q,COLUMN()+2,0)</f>
        <v>0</v>
      </c>
      <c r="L21" s="7">
        <f>VLOOKUP($B21,Datenbasis!$B:$Q,COLUMN()+2,0)</f>
        <v>0</v>
      </c>
      <c r="M21" s="7">
        <f>VLOOKUP($B21,Datenbasis!$B:$Q,COLUMN()+2,0)</f>
        <v>0</v>
      </c>
      <c r="N21" s="7">
        <f>VLOOKUP($B21,Datenbasis!$B:$Q,COLUMN()+2,0)</f>
        <v>0</v>
      </c>
    </row>
    <row r="22" spans="2:14" x14ac:dyDescent="0.25">
      <c r="B22" t="s">
        <v>3</v>
      </c>
      <c r="C22" s="7">
        <f>VLOOKUP($B22,Datenbasis!$B:$Q,COLUMN()+2,0)</f>
        <v>806.21356852931308</v>
      </c>
      <c r="D22" s="7">
        <f>VLOOKUP($B22,Datenbasis!$B:$Q,COLUMN()+2,0)</f>
        <v>928.03735465559862</v>
      </c>
      <c r="E22" s="7">
        <f>VLOOKUP($B22,Datenbasis!$B:$Q,COLUMN()+2,0)</f>
        <v>839.89989928891873</v>
      </c>
      <c r="F22" s="7">
        <f>VLOOKUP($B22,Datenbasis!$B:$Q,COLUMN()+2,0)</f>
        <v>876.11926633503219</v>
      </c>
      <c r="G22" s="7">
        <f>VLOOKUP($B22,Datenbasis!$B:$Q,COLUMN()+2,0)</f>
        <v>940.59877315591905</v>
      </c>
      <c r="H22" s="7">
        <f>VLOOKUP($B22,Datenbasis!$B:$Q,COLUMN()+2,0)</f>
        <v>862.06244087038795</v>
      </c>
      <c r="I22" s="7">
        <f>VLOOKUP($B22,Datenbasis!$B:$Q,COLUMN()+2,0)</f>
        <v>950.12665181432544</v>
      </c>
      <c r="J22" s="7">
        <f>VLOOKUP($B22,Datenbasis!$B:$Q,COLUMN()+2,0)</f>
        <v>418.52778710287788</v>
      </c>
      <c r="K22" s="7">
        <f>VLOOKUP($B22,Datenbasis!$B:$Q,COLUMN()+2,0)</f>
        <v>0</v>
      </c>
      <c r="L22" s="7">
        <f>VLOOKUP($B22,Datenbasis!$B:$Q,COLUMN()+2,0)</f>
        <v>0</v>
      </c>
      <c r="M22" s="7">
        <f>VLOOKUP($B22,Datenbasis!$B:$Q,COLUMN()+2,0)</f>
        <v>0</v>
      </c>
      <c r="N22" s="7">
        <f>VLOOKUP($B22,Datenbasis!$B:$Q,COLUMN()+2,0)</f>
        <v>0</v>
      </c>
    </row>
    <row r="23" spans="2:14" x14ac:dyDescent="0.25">
      <c r="B23" t="s">
        <v>4</v>
      </c>
      <c r="C23" s="7">
        <f>VLOOKUP($B23,Datenbasis!$B:$Q,COLUMN()+2,0)</f>
        <v>897.4089785454878</v>
      </c>
      <c r="D23" s="7">
        <f>VLOOKUP($B23,Datenbasis!$B:$Q,COLUMN()+2,0)</f>
        <v>929.39848017822806</v>
      </c>
      <c r="E23" s="7">
        <f>VLOOKUP($B23,Datenbasis!$B:$Q,COLUMN()+2,0)</f>
        <v>964.9037141026032</v>
      </c>
      <c r="F23" s="7">
        <f>VLOOKUP($B23,Datenbasis!$B:$Q,COLUMN()+2,0)</f>
        <v>852.1622363963744</v>
      </c>
      <c r="G23" s="7">
        <f>VLOOKUP($B23,Datenbasis!$B:$Q,COLUMN()+2,0)</f>
        <v>944.4685201574755</v>
      </c>
      <c r="H23" s="7">
        <f>VLOOKUP($B23,Datenbasis!$B:$Q,COLUMN()+2,0)</f>
        <v>898.94711142307813</v>
      </c>
      <c r="I23" s="7">
        <f>VLOOKUP($B23,Datenbasis!$B:$Q,COLUMN()+2,0)</f>
        <v>960.41749320963163</v>
      </c>
      <c r="J23" s="7">
        <f>VLOOKUP($B23,Datenbasis!$B:$Q,COLUMN()+2,0)</f>
        <v>422.08319345683157</v>
      </c>
      <c r="K23" s="7">
        <f>VLOOKUP($B23,Datenbasis!$B:$Q,COLUMN()+2,0)</f>
        <v>0</v>
      </c>
      <c r="L23" s="7">
        <f>VLOOKUP($B23,Datenbasis!$B:$Q,COLUMN()+2,0)</f>
        <v>0</v>
      </c>
      <c r="M23" s="7">
        <f>VLOOKUP($B23,Datenbasis!$B:$Q,COLUMN()+2,0)</f>
        <v>0</v>
      </c>
      <c r="N23" s="7">
        <f>VLOOKUP($B23,Datenbasis!$B:$Q,COLUMN()+2,0)</f>
        <v>0</v>
      </c>
    </row>
    <row r="24" spans="2:14" x14ac:dyDescent="0.25">
      <c r="B24" t="s">
        <v>5</v>
      </c>
      <c r="C24" s="7">
        <f>VLOOKUP($B24,Datenbasis!$B:$Q,COLUMN()+2,0)</f>
        <v>959.8132267220069</v>
      </c>
      <c r="D24" s="7">
        <f>VLOOKUP($B24,Datenbasis!$B:$Q,COLUMN()+2,0)</f>
        <v>898.02545243690292</v>
      </c>
      <c r="E24" s="7">
        <f>VLOOKUP($B24,Datenbasis!$B:$Q,COLUMN()+2,0)</f>
        <v>970.43977172154905</v>
      </c>
      <c r="F24" s="7">
        <f>VLOOKUP($B24,Datenbasis!$B:$Q,COLUMN()+2,0)</f>
        <v>964.56190679647204</v>
      </c>
      <c r="G24" s="7">
        <f>VLOOKUP($B24,Datenbasis!$B:$Q,COLUMN()+2,0)</f>
        <v>830.43916135135964</v>
      </c>
      <c r="H24" s="7">
        <f>VLOOKUP($B24,Datenbasis!$B:$Q,COLUMN()+2,0)</f>
        <v>941.09317300943019</v>
      </c>
      <c r="I24" s="7">
        <f>VLOOKUP($B24,Datenbasis!$B:$Q,COLUMN()+2,0)</f>
        <v>825.14114810632645</v>
      </c>
      <c r="J24" s="7">
        <f>VLOOKUP($B24,Datenbasis!$B:$Q,COLUMN()+2,0)</f>
        <v>401.11392559587392</v>
      </c>
      <c r="K24" s="7">
        <f>VLOOKUP($B24,Datenbasis!$B:$Q,COLUMN()+2,0)</f>
        <v>0</v>
      </c>
      <c r="L24" s="7">
        <f>VLOOKUP($B24,Datenbasis!$B:$Q,COLUMN()+2,0)</f>
        <v>0</v>
      </c>
      <c r="M24" s="7">
        <f>VLOOKUP($B24,Datenbasis!$B:$Q,COLUMN()+2,0)</f>
        <v>0</v>
      </c>
      <c r="N24" s="7">
        <f>VLOOKUP($B24,Datenbasis!$B:$Q,COLUMN()+2,0)</f>
        <v>0</v>
      </c>
    </row>
    <row r="25" spans="2:14" x14ac:dyDescent="0.25">
      <c r="B25" t="s">
        <v>6</v>
      </c>
      <c r="C25" s="7">
        <f>VLOOKUP($B25,Datenbasis!$B:$Q,COLUMN()+2,0)</f>
        <v>851.50303659169288</v>
      </c>
      <c r="D25" s="7">
        <f>VLOOKUP($B25,Datenbasis!$B:$Q,COLUMN()+2,0)</f>
        <v>857.30765709402749</v>
      </c>
      <c r="E25" s="7">
        <f>VLOOKUP($B25,Datenbasis!$B:$Q,COLUMN()+2,0)</f>
        <v>993.39579454939417</v>
      </c>
      <c r="F25" s="7">
        <f>VLOOKUP($B25,Datenbasis!$B:$Q,COLUMN()+2,0)</f>
        <v>981.56071657460245</v>
      </c>
      <c r="G25" s="7">
        <f>VLOOKUP($B25,Datenbasis!$B:$Q,COLUMN()+2,0)</f>
        <v>957.02383495590072</v>
      </c>
      <c r="H25" s="7">
        <f>VLOOKUP($B25,Datenbasis!$B:$Q,COLUMN()+2,0)</f>
        <v>923.18491164891509</v>
      </c>
      <c r="I25" s="7">
        <f>VLOOKUP($B25,Datenbasis!$B:$Q,COLUMN()+2,0)</f>
        <v>909.82390820032356</v>
      </c>
      <c r="J25" s="7">
        <f>VLOOKUP($B25,Datenbasis!$B:$Q,COLUMN()+2,0)</f>
        <v>453.06863612781149</v>
      </c>
      <c r="K25" s="7">
        <f>VLOOKUP($B25,Datenbasis!$B:$Q,COLUMN()+2,0)</f>
        <v>0</v>
      </c>
      <c r="L25" s="7">
        <f>VLOOKUP($B25,Datenbasis!$B:$Q,COLUMN()+2,0)</f>
        <v>0</v>
      </c>
      <c r="M25" s="7">
        <f>VLOOKUP($B25,Datenbasis!$B:$Q,COLUMN()+2,0)</f>
        <v>0</v>
      </c>
      <c r="N25" s="7">
        <f>VLOOKUP($B25,Datenbasis!$B:$Q,COLUMN()+2,0)</f>
        <v>0</v>
      </c>
    </row>
    <row r="26" spans="2:14" x14ac:dyDescent="0.25">
      <c r="B26" t="s">
        <v>7</v>
      </c>
      <c r="C26" s="7">
        <f>VLOOKUP($B26,Datenbasis!$B:$Q,COLUMN()+2,0)</f>
        <v>913.6143070772423</v>
      </c>
      <c r="D26" s="7">
        <f>VLOOKUP($B26,Datenbasis!$B:$Q,COLUMN()+2,0)</f>
        <v>806.53096102786344</v>
      </c>
      <c r="E26" s="7">
        <f>VLOOKUP($B26,Datenbasis!$B:$Q,COLUMN()+2,0)</f>
        <v>967.94335764641255</v>
      </c>
      <c r="F26" s="7">
        <f>VLOOKUP($B26,Datenbasis!$B:$Q,COLUMN()+2,0)</f>
        <v>904.55030976287117</v>
      </c>
      <c r="G26" s="7">
        <f>VLOOKUP($B26,Datenbasis!$B:$Q,COLUMN()+2,0)</f>
        <v>908.30408642841883</v>
      </c>
      <c r="H26" s="7">
        <f>VLOOKUP($B26,Datenbasis!$B:$Q,COLUMN()+2,0)</f>
        <v>928.05566576128422</v>
      </c>
      <c r="I26" s="7">
        <f>VLOOKUP($B26,Datenbasis!$B:$Q,COLUMN()+2,0)</f>
        <v>860.45716727195042</v>
      </c>
      <c r="J26" s="7">
        <f>VLOOKUP($B26,Datenbasis!$B:$Q,COLUMN()+2,0)</f>
        <v>467.14377269814145</v>
      </c>
      <c r="K26" s="7">
        <f>VLOOKUP($B26,Datenbasis!$B:$Q,COLUMN()+2,0)</f>
        <v>0</v>
      </c>
      <c r="L26" s="7">
        <f>VLOOKUP($B26,Datenbasis!$B:$Q,COLUMN()+2,0)</f>
        <v>0</v>
      </c>
      <c r="M26" s="7">
        <f>VLOOKUP($B26,Datenbasis!$B:$Q,COLUMN()+2,0)</f>
        <v>0</v>
      </c>
      <c r="N26" s="7">
        <f>VLOOKUP($B26,Datenbasis!$B:$Q,COLUMN()+2,0)</f>
        <v>0</v>
      </c>
    </row>
    <row r="28" spans="2:14" x14ac:dyDescent="0.25">
      <c r="C28" t="s">
        <v>14</v>
      </c>
    </row>
    <row r="29" spans="2:14" x14ac:dyDescent="0.25">
      <c r="C29" t="s">
        <v>15</v>
      </c>
      <c r="D29" t="s">
        <v>16</v>
      </c>
    </row>
    <row r="30" spans="2:14" x14ac:dyDescent="0.25">
      <c r="D30" t="s">
        <v>17</v>
      </c>
    </row>
    <row r="31" spans="2:14" x14ac:dyDescent="0.25">
      <c r="C31" t="s">
        <v>11</v>
      </c>
      <c r="D31" t="s">
        <v>19</v>
      </c>
    </row>
    <row r="34" spans="2:14" ht="18.75" x14ac:dyDescent="0.3">
      <c r="B34" s="9" t="s">
        <v>20</v>
      </c>
      <c r="C34" s="9" t="s">
        <v>21</v>
      </c>
      <c r="D34" s="9"/>
      <c r="E34" s="9"/>
      <c r="F34" s="9"/>
      <c r="G34" s="9"/>
      <c r="H34" s="9"/>
      <c r="I34" s="8"/>
      <c r="J34" s="8"/>
      <c r="K34" s="8"/>
      <c r="L34" s="8"/>
      <c r="M34" s="8"/>
      <c r="N34" s="8"/>
    </row>
    <row r="35" spans="2:14" x14ac:dyDescent="0.25">
      <c r="C35" s="1">
        <v>40544</v>
      </c>
      <c r="D35" s="1">
        <v>40575</v>
      </c>
      <c r="E35" s="1">
        <v>40603</v>
      </c>
      <c r="F35" s="1">
        <v>40634</v>
      </c>
      <c r="G35" s="1">
        <v>40664</v>
      </c>
      <c r="H35" s="1">
        <v>40695</v>
      </c>
      <c r="I35" s="1">
        <v>40725</v>
      </c>
      <c r="J35" s="1">
        <v>40756</v>
      </c>
      <c r="K35" s="1">
        <v>40787</v>
      </c>
      <c r="L35" s="1">
        <v>40817</v>
      </c>
      <c r="M35" s="1">
        <v>40848</v>
      </c>
      <c r="N35" s="1">
        <v>40878</v>
      </c>
    </row>
    <row r="36" spans="2:14" x14ac:dyDescent="0.25">
      <c r="B36" t="s">
        <v>0</v>
      </c>
      <c r="C36" s="7">
        <f>VLOOKUP($B36,Datenbasis!$B:$Q,COLUMN()+COLUMN(Datenbasis!$F$4)-4,0)</f>
        <v>806</v>
      </c>
      <c r="D36" s="7">
        <f>VLOOKUP($B36,Datenbasis!$B:$Q,COLUMN()+COLUMN(Datenbasis!$F$4)-4,0)</f>
        <v>928</v>
      </c>
      <c r="E36" s="7">
        <f>VLOOKUP($B36,Datenbasis!$B:$Q,COLUMN()+COLUMN(Datenbasis!$F$4)-4,0)</f>
        <v>840</v>
      </c>
      <c r="F36" s="7">
        <f>VLOOKUP($B36,Datenbasis!$B:$Q,COLUMN()+COLUMN(Datenbasis!$F$4)-4,0)</f>
        <v>876</v>
      </c>
      <c r="G36" s="7">
        <f>VLOOKUP($B36,Datenbasis!$B:$Q,COLUMN()+COLUMN(Datenbasis!$F$4)-4,0)</f>
        <v>941</v>
      </c>
      <c r="H36" s="7">
        <f>VLOOKUP($B36,Datenbasis!$B:$Q,COLUMN()+COLUMN(Datenbasis!$F$4)-4,0)</f>
        <v>862</v>
      </c>
      <c r="I36" s="7">
        <f>VLOOKUP($B36,Datenbasis!$B:$Q,COLUMN()+COLUMN(Datenbasis!$F$4)-4,0)</f>
        <v>950</v>
      </c>
      <c r="J36" s="7">
        <f>VLOOKUP($B36,Datenbasis!$B:$Q,COLUMN()+COLUMN(Datenbasis!$F$4)-4,0)</f>
        <v>418.5</v>
      </c>
      <c r="K36" s="7">
        <f>VLOOKUP($B36,Datenbasis!$B:$Q,COLUMN()+COLUMN(Datenbasis!$F$4)-4,0)</f>
        <v>0</v>
      </c>
      <c r="L36" s="7">
        <f>VLOOKUP($B36,Datenbasis!$B:$Q,COLUMN()+COLUMN(Datenbasis!$F$4)-4,0)</f>
        <v>0</v>
      </c>
      <c r="M36" s="7">
        <f>VLOOKUP($B36,Datenbasis!$B:$Q,COLUMN()+COLUMN(Datenbasis!$F$4)-4,0)</f>
        <v>0</v>
      </c>
      <c r="N36" s="7">
        <f>VLOOKUP($B36,Datenbasis!$B:$Q,COLUMN()+COLUMN(Datenbasis!$F$4)-4,0)</f>
        <v>0</v>
      </c>
    </row>
    <row r="37" spans="2:14" x14ac:dyDescent="0.25">
      <c r="B37" t="s">
        <v>1</v>
      </c>
      <c r="C37" s="7">
        <f>VLOOKUP($B37,Datenbasis!$B:$Q,COLUMN()+COLUMN(Datenbasis!$F$4)-4,0)</f>
        <v>472</v>
      </c>
      <c r="D37" s="7">
        <f>VLOOKUP($B37,Datenbasis!$B:$Q,COLUMN()+COLUMN(Datenbasis!$F$4)-4,0)</f>
        <v>449</v>
      </c>
      <c r="E37" s="7">
        <f>VLOOKUP($B37,Datenbasis!$B:$Q,COLUMN()+COLUMN(Datenbasis!$F$4)-4,0)</f>
        <v>480</v>
      </c>
      <c r="F37" s="7">
        <f>VLOOKUP($B37,Datenbasis!$B:$Q,COLUMN()+COLUMN(Datenbasis!$F$4)-4,0)</f>
        <v>422</v>
      </c>
      <c r="G37" s="7">
        <f>VLOOKUP($B37,Datenbasis!$B:$Q,COLUMN()+COLUMN(Datenbasis!$F$4)-4,0)</f>
        <v>480</v>
      </c>
      <c r="H37" s="7">
        <f>VLOOKUP($B37,Datenbasis!$B:$Q,COLUMN()+COLUMN(Datenbasis!$F$4)-4,0)</f>
        <v>449</v>
      </c>
      <c r="I37" s="7">
        <f>VLOOKUP($B37,Datenbasis!$B:$Q,COLUMN()+COLUMN(Datenbasis!$F$4)-4,0)</f>
        <v>485</v>
      </c>
      <c r="J37" s="7">
        <f>VLOOKUP($B37,Datenbasis!$B:$Q,COLUMN()+COLUMN(Datenbasis!$F$4)-4,0)</f>
        <v>241</v>
      </c>
      <c r="K37" s="7">
        <f>VLOOKUP($B37,Datenbasis!$B:$Q,COLUMN()+COLUMN(Datenbasis!$F$4)-4,0)</f>
        <v>0</v>
      </c>
      <c r="L37" s="7">
        <f>VLOOKUP($B37,Datenbasis!$B:$Q,COLUMN()+COLUMN(Datenbasis!$F$4)-4,0)</f>
        <v>0</v>
      </c>
      <c r="M37" s="7">
        <f>VLOOKUP($B37,Datenbasis!$B:$Q,COLUMN()+COLUMN(Datenbasis!$F$4)-4,0)</f>
        <v>0</v>
      </c>
      <c r="N37" s="7">
        <f>VLOOKUP($B37,Datenbasis!$B:$Q,COLUMN()+COLUMN(Datenbasis!$F$4)-4,0)</f>
        <v>0</v>
      </c>
    </row>
    <row r="38" spans="2:14" x14ac:dyDescent="0.25">
      <c r="B38" t="s">
        <v>3</v>
      </c>
      <c r="C38" s="7">
        <f>VLOOKUP($B38,Datenbasis!$B:$Q,COLUMN()+COLUMN(Datenbasis!$F$4)-4,0)</f>
        <v>806.21356852931308</v>
      </c>
      <c r="D38" s="7">
        <f>VLOOKUP($B38,Datenbasis!$B:$Q,COLUMN()+COLUMN(Datenbasis!$F$4)-4,0)</f>
        <v>928.03735465559862</v>
      </c>
      <c r="E38" s="7">
        <f>VLOOKUP($B38,Datenbasis!$B:$Q,COLUMN()+COLUMN(Datenbasis!$F$4)-4,0)</f>
        <v>839.89989928891873</v>
      </c>
      <c r="F38" s="7">
        <f>VLOOKUP($B38,Datenbasis!$B:$Q,COLUMN()+COLUMN(Datenbasis!$F$4)-4,0)</f>
        <v>876.11926633503219</v>
      </c>
      <c r="G38" s="7">
        <f>VLOOKUP($B38,Datenbasis!$B:$Q,COLUMN()+COLUMN(Datenbasis!$F$4)-4,0)</f>
        <v>940.59877315591905</v>
      </c>
      <c r="H38" s="7">
        <f>VLOOKUP($B38,Datenbasis!$B:$Q,COLUMN()+COLUMN(Datenbasis!$F$4)-4,0)</f>
        <v>862.06244087038795</v>
      </c>
      <c r="I38" s="7">
        <f>VLOOKUP($B38,Datenbasis!$B:$Q,COLUMN()+COLUMN(Datenbasis!$F$4)-4,0)</f>
        <v>950.12665181432544</v>
      </c>
      <c r="J38" s="7">
        <f>VLOOKUP($B38,Datenbasis!$B:$Q,COLUMN()+COLUMN(Datenbasis!$F$4)-4,0)</f>
        <v>418.52778710287788</v>
      </c>
      <c r="K38" s="7">
        <f>VLOOKUP($B38,Datenbasis!$B:$Q,COLUMN()+COLUMN(Datenbasis!$F$4)-4,0)</f>
        <v>0</v>
      </c>
      <c r="L38" s="7">
        <f>VLOOKUP($B38,Datenbasis!$B:$Q,COLUMN()+COLUMN(Datenbasis!$F$4)-4,0)</f>
        <v>0</v>
      </c>
      <c r="M38" s="7">
        <f>VLOOKUP($B38,Datenbasis!$B:$Q,COLUMN()+COLUMN(Datenbasis!$F$4)-4,0)</f>
        <v>0</v>
      </c>
      <c r="N38" s="7">
        <f>VLOOKUP($B38,Datenbasis!$B:$Q,COLUMN()+COLUMN(Datenbasis!$F$4)-4,0)</f>
        <v>0</v>
      </c>
    </row>
    <row r="39" spans="2:14" x14ac:dyDescent="0.25">
      <c r="B39" t="s">
        <v>4</v>
      </c>
      <c r="C39" s="7">
        <f>VLOOKUP($B39,Datenbasis!$B:$Q,COLUMN()+COLUMN(Datenbasis!$F$4)-4,0)</f>
        <v>897.4089785454878</v>
      </c>
      <c r="D39" s="7">
        <f>VLOOKUP($B39,Datenbasis!$B:$Q,COLUMN()+COLUMN(Datenbasis!$F$4)-4,0)</f>
        <v>929.39848017822806</v>
      </c>
      <c r="E39" s="7">
        <f>VLOOKUP($B39,Datenbasis!$B:$Q,COLUMN()+COLUMN(Datenbasis!$F$4)-4,0)</f>
        <v>964.9037141026032</v>
      </c>
      <c r="F39" s="7">
        <f>VLOOKUP($B39,Datenbasis!$B:$Q,COLUMN()+COLUMN(Datenbasis!$F$4)-4,0)</f>
        <v>852.1622363963744</v>
      </c>
      <c r="G39" s="7">
        <f>VLOOKUP($B39,Datenbasis!$B:$Q,COLUMN()+COLUMN(Datenbasis!$F$4)-4,0)</f>
        <v>944.4685201574755</v>
      </c>
      <c r="H39" s="7">
        <f>VLOOKUP($B39,Datenbasis!$B:$Q,COLUMN()+COLUMN(Datenbasis!$F$4)-4,0)</f>
        <v>898.94711142307813</v>
      </c>
      <c r="I39" s="7">
        <f>VLOOKUP($B39,Datenbasis!$B:$Q,COLUMN()+COLUMN(Datenbasis!$F$4)-4,0)</f>
        <v>960.41749320963163</v>
      </c>
      <c r="J39" s="7">
        <f>VLOOKUP($B39,Datenbasis!$B:$Q,COLUMN()+COLUMN(Datenbasis!$F$4)-4,0)</f>
        <v>422.08319345683157</v>
      </c>
      <c r="K39" s="7">
        <f>VLOOKUP($B39,Datenbasis!$B:$Q,COLUMN()+COLUMN(Datenbasis!$F$4)-4,0)</f>
        <v>0</v>
      </c>
      <c r="L39" s="7">
        <f>VLOOKUP($B39,Datenbasis!$B:$Q,COLUMN()+COLUMN(Datenbasis!$F$4)-4,0)</f>
        <v>0</v>
      </c>
      <c r="M39" s="7">
        <f>VLOOKUP($B39,Datenbasis!$B:$Q,COLUMN()+COLUMN(Datenbasis!$F$4)-4,0)</f>
        <v>0</v>
      </c>
      <c r="N39" s="7">
        <f>VLOOKUP($B39,Datenbasis!$B:$Q,COLUMN()+COLUMN(Datenbasis!$F$4)-4,0)</f>
        <v>0</v>
      </c>
    </row>
    <row r="40" spans="2:14" x14ac:dyDescent="0.25">
      <c r="B40" t="s">
        <v>5</v>
      </c>
      <c r="C40" s="7">
        <f>VLOOKUP($B40,Datenbasis!$B:$Q,COLUMN()+COLUMN(Datenbasis!$F$4)-4,0)</f>
        <v>959.8132267220069</v>
      </c>
      <c r="D40" s="7">
        <f>VLOOKUP($B40,Datenbasis!$B:$Q,COLUMN()+COLUMN(Datenbasis!$F$4)-4,0)</f>
        <v>898.02545243690292</v>
      </c>
      <c r="E40" s="7">
        <f>VLOOKUP($B40,Datenbasis!$B:$Q,COLUMN()+COLUMN(Datenbasis!$F$4)-4,0)</f>
        <v>970.43977172154905</v>
      </c>
      <c r="F40" s="7">
        <f>VLOOKUP($B40,Datenbasis!$B:$Q,COLUMN()+COLUMN(Datenbasis!$F$4)-4,0)</f>
        <v>964.56190679647204</v>
      </c>
      <c r="G40" s="7">
        <f>VLOOKUP($B40,Datenbasis!$B:$Q,COLUMN()+COLUMN(Datenbasis!$F$4)-4,0)</f>
        <v>830.43916135135964</v>
      </c>
      <c r="H40" s="7">
        <f>VLOOKUP($B40,Datenbasis!$B:$Q,COLUMN()+COLUMN(Datenbasis!$F$4)-4,0)</f>
        <v>941.09317300943019</v>
      </c>
      <c r="I40" s="7">
        <f>VLOOKUP($B40,Datenbasis!$B:$Q,COLUMN()+COLUMN(Datenbasis!$F$4)-4,0)</f>
        <v>825.14114810632645</v>
      </c>
      <c r="J40" s="7">
        <f>VLOOKUP($B40,Datenbasis!$B:$Q,COLUMN()+COLUMN(Datenbasis!$F$4)-4,0)</f>
        <v>401.11392559587392</v>
      </c>
      <c r="K40" s="7">
        <f>VLOOKUP($B40,Datenbasis!$B:$Q,COLUMN()+COLUMN(Datenbasis!$F$4)-4,0)</f>
        <v>0</v>
      </c>
      <c r="L40" s="7">
        <f>VLOOKUP($B40,Datenbasis!$B:$Q,COLUMN()+COLUMN(Datenbasis!$F$4)-4,0)</f>
        <v>0</v>
      </c>
      <c r="M40" s="7">
        <f>VLOOKUP($B40,Datenbasis!$B:$Q,COLUMN()+COLUMN(Datenbasis!$F$4)-4,0)</f>
        <v>0</v>
      </c>
      <c r="N40" s="7">
        <f>VLOOKUP($B40,Datenbasis!$B:$Q,COLUMN()+COLUMN(Datenbasis!$F$4)-4,0)</f>
        <v>0</v>
      </c>
    </row>
    <row r="41" spans="2:14" x14ac:dyDescent="0.25">
      <c r="B41" t="s">
        <v>6</v>
      </c>
      <c r="C41" s="7">
        <f>VLOOKUP($B41,Datenbasis!$B:$Q,COLUMN()+COLUMN(Datenbasis!$F$4)-4,0)</f>
        <v>851.50303659169288</v>
      </c>
      <c r="D41" s="7">
        <f>VLOOKUP($B41,Datenbasis!$B:$Q,COLUMN()+COLUMN(Datenbasis!$F$4)-4,0)</f>
        <v>857.30765709402749</v>
      </c>
      <c r="E41" s="7">
        <f>VLOOKUP($B41,Datenbasis!$B:$Q,COLUMN()+COLUMN(Datenbasis!$F$4)-4,0)</f>
        <v>993.39579454939417</v>
      </c>
      <c r="F41" s="7">
        <f>VLOOKUP($B41,Datenbasis!$B:$Q,COLUMN()+COLUMN(Datenbasis!$F$4)-4,0)</f>
        <v>981.56071657460245</v>
      </c>
      <c r="G41" s="7">
        <f>VLOOKUP($B41,Datenbasis!$B:$Q,COLUMN()+COLUMN(Datenbasis!$F$4)-4,0)</f>
        <v>957.02383495590072</v>
      </c>
      <c r="H41" s="7">
        <f>VLOOKUP($B41,Datenbasis!$B:$Q,COLUMN()+COLUMN(Datenbasis!$F$4)-4,0)</f>
        <v>923.18491164891509</v>
      </c>
      <c r="I41" s="7">
        <f>VLOOKUP($B41,Datenbasis!$B:$Q,COLUMN()+COLUMN(Datenbasis!$F$4)-4,0)</f>
        <v>909.82390820032356</v>
      </c>
      <c r="J41" s="7">
        <f>VLOOKUP($B41,Datenbasis!$B:$Q,COLUMN()+COLUMN(Datenbasis!$F$4)-4,0)</f>
        <v>453.06863612781149</v>
      </c>
      <c r="K41" s="7">
        <f>VLOOKUP($B41,Datenbasis!$B:$Q,COLUMN()+COLUMN(Datenbasis!$F$4)-4,0)</f>
        <v>0</v>
      </c>
      <c r="L41" s="7">
        <f>VLOOKUP($B41,Datenbasis!$B:$Q,COLUMN()+COLUMN(Datenbasis!$F$4)-4,0)</f>
        <v>0</v>
      </c>
      <c r="M41" s="7">
        <f>VLOOKUP($B41,Datenbasis!$B:$Q,COLUMN()+COLUMN(Datenbasis!$F$4)-4,0)</f>
        <v>0</v>
      </c>
      <c r="N41" s="7">
        <f>VLOOKUP($B41,Datenbasis!$B:$Q,COLUMN()+COLUMN(Datenbasis!$F$4)-4,0)</f>
        <v>0</v>
      </c>
    </row>
    <row r="42" spans="2:14" x14ac:dyDescent="0.25">
      <c r="B42" t="s">
        <v>7</v>
      </c>
      <c r="C42" s="7">
        <f>VLOOKUP($B42,Datenbasis!$B:$Q,COLUMN()+COLUMN(Datenbasis!$F$4)-4,0)</f>
        <v>913.6143070772423</v>
      </c>
      <c r="D42" s="7">
        <f>VLOOKUP($B42,Datenbasis!$B:$Q,COLUMN()+COLUMN(Datenbasis!$F$4)-4,0)</f>
        <v>806.53096102786344</v>
      </c>
      <c r="E42" s="7">
        <f>VLOOKUP($B42,Datenbasis!$B:$Q,COLUMN()+COLUMN(Datenbasis!$F$4)-4,0)</f>
        <v>967.94335764641255</v>
      </c>
      <c r="F42" s="7">
        <f>VLOOKUP($B42,Datenbasis!$B:$Q,COLUMN()+COLUMN(Datenbasis!$F$4)-4,0)</f>
        <v>904.55030976287117</v>
      </c>
      <c r="G42" s="7">
        <f>VLOOKUP($B42,Datenbasis!$B:$Q,COLUMN()+COLUMN(Datenbasis!$F$4)-4,0)</f>
        <v>908.30408642841883</v>
      </c>
      <c r="H42" s="7">
        <f>VLOOKUP($B42,Datenbasis!$B:$Q,COLUMN()+COLUMN(Datenbasis!$F$4)-4,0)</f>
        <v>928.05566576128422</v>
      </c>
      <c r="I42" s="7">
        <f>VLOOKUP($B42,Datenbasis!$B:$Q,COLUMN()+COLUMN(Datenbasis!$F$4)-4,0)</f>
        <v>860.45716727195042</v>
      </c>
      <c r="J42" s="7">
        <f>VLOOKUP($B42,Datenbasis!$B:$Q,COLUMN()+COLUMN(Datenbasis!$F$4)-4,0)</f>
        <v>467.14377269814145</v>
      </c>
      <c r="K42" s="7">
        <f>VLOOKUP($B42,Datenbasis!$B:$Q,COLUMN()+COLUMN(Datenbasis!$F$4)-4,0)</f>
        <v>0</v>
      </c>
      <c r="L42" s="7">
        <f>VLOOKUP($B42,Datenbasis!$B:$Q,COLUMN()+COLUMN(Datenbasis!$F$4)-4,0)</f>
        <v>0</v>
      </c>
      <c r="M42" s="7">
        <f>VLOOKUP($B42,Datenbasis!$B:$Q,COLUMN()+COLUMN(Datenbasis!$F$4)-4,0)</f>
        <v>0</v>
      </c>
      <c r="N42" s="7">
        <f>VLOOKUP($B42,Datenbasis!$B:$Q,COLUMN()+COLUMN(Datenbasis!$F$4)-4,0)</f>
        <v>0</v>
      </c>
    </row>
    <row r="44" spans="2:14" x14ac:dyDescent="0.25">
      <c r="C44" t="s">
        <v>14</v>
      </c>
    </row>
    <row r="45" spans="2:14" x14ac:dyDescent="0.25">
      <c r="C45" t="s">
        <v>15</v>
      </c>
      <c r="D45" t="s">
        <v>45</v>
      </c>
    </row>
    <row r="46" spans="2:14" x14ac:dyDescent="0.25">
      <c r="D46" t="s">
        <v>17</v>
      </c>
    </row>
    <row r="47" spans="2:14" x14ac:dyDescent="0.25">
      <c r="D47" t="s">
        <v>22</v>
      </c>
    </row>
  </sheetData>
  <conditionalFormatting sqref="C4:E10">
    <cfRule type="cellIs" dxfId="13" priority="7" operator="equal">
      <formula>0</formula>
    </cfRule>
  </conditionalFormatting>
  <conditionalFormatting sqref="C20:E26">
    <cfRule type="cellIs" dxfId="12" priority="3" operator="equal">
      <formula>0</formula>
    </cfRule>
  </conditionalFormatting>
  <conditionalFormatting sqref="C36:N42">
    <cfRule type="expression" dxfId="11" priority="1">
      <formula>C20=0</formula>
    </cfRule>
    <cfRule type="cellIs" dxfId="10" priority="2" operator="equal">
      <formula>0</formula>
    </cfRule>
  </conditionalFormatting>
  <pageMargins left="0.70866141732283472" right="0.70866141732283472" top="0.78740157480314965" bottom="0.78740157480314965" header="0.31496062992125984" footer="0.31496062992125984"/>
  <pageSetup paperSize="9" scale="70" orientation="landscape" r:id="rId1"/>
  <headerFooter>
    <oddFooter>&amp;L&amp;F/&amp;A&amp;CRichard Brander&amp;RSeite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Q10"/>
  <sheetViews>
    <sheetView workbookViewId="0">
      <pane xSplit="5" ySplit="3" topLeftCell="F4" activePane="bottomRight" state="frozen"/>
      <selection pane="topRight" activeCell="F1" sqref="F1"/>
      <selection pane="bottomLeft" activeCell="A4" sqref="A4"/>
      <selection pane="bottomRight" activeCell="N8" sqref="N8"/>
    </sheetView>
  </sheetViews>
  <sheetFormatPr baseColWidth="10" defaultColWidth="11.42578125" defaultRowHeight="15" x14ac:dyDescent="0.25"/>
  <cols>
    <col min="3" max="5" width="3.7109375" customWidth="1"/>
  </cols>
  <sheetData>
    <row r="2" spans="2:17" x14ac:dyDescent="0.25">
      <c r="B2" s="5" t="s">
        <v>8</v>
      </c>
      <c r="C2" s="5"/>
      <c r="D2" s="5"/>
      <c r="E2" s="5"/>
      <c r="Q2" s="12" t="s">
        <v>24</v>
      </c>
    </row>
    <row r="3" spans="2:17" x14ac:dyDescent="0.25">
      <c r="F3" s="1">
        <v>40544</v>
      </c>
      <c r="G3" s="1">
        <v>40575</v>
      </c>
      <c r="H3" s="1">
        <v>40603</v>
      </c>
      <c r="I3" s="1">
        <v>40634</v>
      </c>
      <c r="J3" s="1">
        <v>40664</v>
      </c>
      <c r="K3" s="1">
        <v>40695</v>
      </c>
      <c r="L3" s="1">
        <v>40725</v>
      </c>
      <c r="M3" s="1">
        <v>40756</v>
      </c>
      <c r="N3" s="1">
        <v>40787</v>
      </c>
      <c r="O3" s="1">
        <v>40817</v>
      </c>
      <c r="P3" s="1">
        <v>40848</v>
      </c>
      <c r="Q3" s="1">
        <v>40878</v>
      </c>
    </row>
    <row r="4" spans="2:17" x14ac:dyDescent="0.25">
      <c r="B4" s="10" t="s">
        <v>0</v>
      </c>
      <c r="C4" s="10"/>
      <c r="D4" s="10"/>
      <c r="E4" s="10"/>
      <c r="F4" s="15">
        <v>806</v>
      </c>
      <c r="G4" s="15">
        <v>928</v>
      </c>
      <c r="H4" s="15">
        <v>840</v>
      </c>
      <c r="I4" s="15">
        <v>876</v>
      </c>
      <c r="J4" s="15">
        <v>941</v>
      </c>
      <c r="K4" s="15">
        <v>862</v>
      </c>
      <c r="L4" s="15">
        <v>950</v>
      </c>
      <c r="M4" s="15">
        <v>418.5</v>
      </c>
      <c r="N4" s="15"/>
      <c r="O4" s="15"/>
      <c r="P4" s="15"/>
      <c r="Q4" s="15"/>
    </row>
    <row r="5" spans="2:17" x14ac:dyDescent="0.25">
      <c r="B5" s="10" t="s">
        <v>1</v>
      </c>
      <c r="C5" s="10"/>
      <c r="D5" s="10"/>
      <c r="E5" s="10"/>
      <c r="F5" s="15">
        <v>472</v>
      </c>
      <c r="G5" s="15">
        <v>449</v>
      </c>
      <c r="H5" s="15">
        <v>480</v>
      </c>
      <c r="I5" s="15">
        <v>422</v>
      </c>
      <c r="J5" s="15">
        <v>480</v>
      </c>
      <c r="K5" s="15">
        <v>449</v>
      </c>
      <c r="L5" s="15">
        <v>485</v>
      </c>
      <c r="M5" s="15">
        <v>241</v>
      </c>
      <c r="N5" s="15"/>
      <c r="O5" s="15"/>
      <c r="P5" s="15"/>
      <c r="Q5" s="15"/>
    </row>
    <row r="6" spans="2:17" x14ac:dyDescent="0.25">
      <c r="B6" s="10" t="s">
        <v>3</v>
      </c>
      <c r="C6" s="10"/>
      <c r="D6" s="10"/>
      <c r="E6" s="10"/>
      <c r="F6" s="15">
        <v>806.21356852931308</v>
      </c>
      <c r="G6" s="15">
        <v>928.03735465559862</v>
      </c>
      <c r="H6" s="15">
        <v>839.89989928891873</v>
      </c>
      <c r="I6" s="15">
        <v>876.11926633503219</v>
      </c>
      <c r="J6" s="15">
        <v>940.59877315591905</v>
      </c>
      <c r="K6" s="15">
        <v>862.06244087038795</v>
      </c>
      <c r="L6" s="15">
        <v>950.12665181432544</v>
      </c>
      <c r="M6" s="15">
        <v>418.52778710287788</v>
      </c>
      <c r="N6" s="15"/>
      <c r="O6" s="15"/>
      <c r="P6" s="15"/>
      <c r="Q6" s="15"/>
    </row>
    <row r="7" spans="2:17" x14ac:dyDescent="0.25">
      <c r="B7" s="10" t="s">
        <v>4</v>
      </c>
      <c r="C7" s="10"/>
      <c r="D7" s="10"/>
      <c r="E7" s="10"/>
      <c r="F7" s="15">
        <v>897.4089785454878</v>
      </c>
      <c r="G7" s="15">
        <v>929.39848017822806</v>
      </c>
      <c r="H7" s="15">
        <v>964.9037141026032</v>
      </c>
      <c r="I7" s="15">
        <v>852.1622363963744</v>
      </c>
      <c r="J7" s="15">
        <v>944.4685201574755</v>
      </c>
      <c r="K7" s="15">
        <v>898.94711142307813</v>
      </c>
      <c r="L7" s="15">
        <v>960.41749320963163</v>
      </c>
      <c r="M7" s="15">
        <v>422.08319345683157</v>
      </c>
      <c r="N7" s="15"/>
      <c r="O7" s="15"/>
      <c r="P7" s="15"/>
      <c r="Q7" s="15"/>
    </row>
    <row r="8" spans="2:17" x14ac:dyDescent="0.25">
      <c r="B8" s="10" t="s">
        <v>5</v>
      </c>
      <c r="C8" s="10"/>
      <c r="D8" s="10"/>
      <c r="E8" s="10"/>
      <c r="F8" s="15">
        <v>959.8132267220069</v>
      </c>
      <c r="G8" s="15">
        <v>898.02545243690292</v>
      </c>
      <c r="H8" s="15">
        <v>970.43977172154905</v>
      </c>
      <c r="I8" s="15">
        <v>964.56190679647204</v>
      </c>
      <c r="J8" s="15">
        <v>830.43916135135964</v>
      </c>
      <c r="K8" s="15">
        <v>941.09317300943019</v>
      </c>
      <c r="L8" s="15">
        <v>825.14114810632645</v>
      </c>
      <c r="M8" s="15">
        <v>401.11392559587392</v>
      </c>
      <c r="N8" s="15"/>
      <c r="O8" s="15"/>
      <c r="P8" s="15"/>
      <c r="Q8" s="15"/>
    </row>
    <row r="9" spans="2:17" x14ac:dyDescent="0.25">
      <c r="B9" s="10" t="s">
        <v>6</v>
      </c>
      <c r="C9" s="10"/>
      <c r="D9" s="10"/>
      <c r="E9" s="10"/>
      <c r="F9" s="15">
        <v>851.50303659169288</v>
      </c>
      <c r="G9" s="15">
        <v>857.30765709402749</v>
      </c>
      <c r="H9" s="15">
        <v>993.39579454939417</v>
      </c>
      <c r="I9" s="15">
        <v>981.56071657460245</v>
      </c>
      <c r="J9" s="15">
        <v>957.02383495590072</v>
      </c>
      <c r="K9" s="15">
        <v>923.18491164891509</v>
      </c>
      <c r="L9" s="15">
        <v>909.82390820032356</v>
      </c>
      <c r="M9" s="15">
        <v>453.06863612781149</v>
      </c>
      <c r="N9" s="15"/>
      <c r="O9" s="15"/>
      <c r="P9" s="15"/>
      <c r="Q9" s="15"/>
    </row>
    <row r="10" spans="2:17" x14ac:dyDescent="0.25">
      <c r="B10" s="10" t="s">
        <v>7</v>
      </c>
      <c r="C10" s="10"/>
      <c r="D10" s="10"/>
      <c r="E10" s="10"/>
      <c r="F10" s="15">
        <v>913.6143070772423</v>
      </c>
      <c r="G10" s="15">
        <v>806.53096102786344</v>
      </c>
      <c r="H10" s="15">
        <v>967.94335764641255</v>
      </c>
      <c r="I10" s="15">
        <v>904.55030976287117</v>
      </c>
      <c r="J10" s="15">
        <v>908.30408642841883</v>
      </c>
      <c r="K10" s="15">
        <v>928.05566576128422</v>
      </c>
      <c r="L10" s="15">
        <v>860.45716727195042</v>
      </c>
      <c r="M10" s="15">
        <v>467.14377269814145</v>
      </c>
      <c r="N10" s="15"/>
      <c r="O10" s="15"/>
      <c r="P10" s="15"/>
      <c r="Q10" s="15"/>
    </row>
  </sheetData>
  <pageMargins left="0.70866141732283472" right="0.70866141732283472" top="0.78740157480314965" bottom="0.78740157480314965" header="0.31496062992125984" footer="0.31496062992125984"/>
  <pageSetup paperSize="9" scale="76" orientation="landscape" r:id="rId1"/>
  <headerFooter>
    <oddFooter>&amp;L&amp;F/&amp;A&amp;CRichard Brander&amp;RSeite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P29"/>
  <sheetViews>
    <sheetView tabSelected="1" workbookViewId="0">
      <selection activeCell="C23" sqref="C23"/>
    </sheetView>
  </sheetViews>
  <sheetFormatPr baseColWidth="10" defaultColWidth="11.42578125" defaultRowHeight="15" x14ac:dyDescent="0.25"/>
  <cols>
    <col min="1" max="1" width="7.5703125" customWidth="1"/>
    <col min="3" max="10" width="20.5703125" customWidth="1"/>
  </cols>
  <sheetData>
    <row r="2" spans="2:16" s="8" customFormat="1" ht="18.75" x14ac:dyDescent="0.3">
      <c r="B2" s="9" t="s">
        <v>35</v>
      </c>
      <c r="C2" s="9" t="s">
        <v>48</v>
      </c>
      <c r="D2" s="9"/>
      <c r="E2" s="9"/>
      <c r="F2" s="9"/>
      <c r="G2" s="9"/>
      <c r="H2" s="9"/>
      <c r="J2" s="12" t="s">
        <v>24</v>
      </c>
      <c r="M2"/>
      <c r="N2"/>
      <c r="O2"/>
      <c r="P2"/>
    </row>
    <row r="3" spans="2:16" x14ac:dyDescent="0.25">
      <c r="C3" s="14" t="s">
        <v>36</v>
      </c>
      <c r="D3" s="14" t="s">
        <v>37</v>
      </c>
      <c r="E3" s="14" t="s">
        <v>38</v>
      </c>
      <c r="F3" s="14" t="s">
        <v>39</v>
      </c>
      <c r="G3" s="14" t="s">
        <v>40</v>
      </c>
      <c r="H3" s="14" t="s">
        <v>41</v>
      </c>
      <c r="I3" s="14" t="s">
        <v>42</v>
      </c>
      <c r="J3" s="14" t="s">
        <v>43</v>
      </c>
    </row>
    <row r="4" spans="2:16" x14ac:dyDescent="0.25">
      <c r="B4" t="s">
        <v>0</v>
      </c>
      <c r="C4" s="7">
        <f>VLOOKUP($B4,'Datenbasis 2'!$B:$N,MATCH(C$3,'Datenbasis 2'!$B$3:$N$3,0),0)</f>
        <v>806</v>
      </c>
      <c r="D4" s="7">
        <f>VLOOKUP($B4,'Datenbasis 2'!$B:$N,MATCH(D$3,'Datenbasis 2'!$B$3:$N$3,0),0)</f>
        <v>928</v>
      </c>
      <c r="E4" s="7">
        <f>VLOOKUP($B4,'Datenbasis 2'!$B:$N,MATCH(E$3,'Datenbasis 2'!$B$3:$N$3,0),0)</f>
        <v>840</v>
      </c>
      <c r="F4" s="7">
        <f>VLOOKUP($B4,'Datenbasis 2'!$B:$N,MATCH(F$3,'Datenbasis 2'!$B$3:$N$3,0),0)</f>
        <v>876</v>
      </c>
      <c r="G4" s="7">
        <f>VLOOKUP($B4,'Datenbasis 2'!$B:$N,MATCH(G$3,'Datenbasis 2'!$B$3:$N$3,0),0)</f>
        <v>941</v>
      </c>
      <c r="H4" s="7">
        <f>VLOOKUP($B4,'Datenbasis 2'!$B:$N,MATCH(H$3,'Datenbasis 2'!$B$3:$N$3,0),0)</f>
        <v>862</v>
      </c>
      <c r="I4" s="7">
        <f>VLOOKUP($B4,'Datenbasis 2'!$B:$N,MATCH(I$3,'Datenbasis 2'!$B$3:$N$3,0),0)</f>
        <v>950</v>
      </c>
      <c r="J4" s="7">
        <f>VLOOKUP($B4,'Datenbasis 2'!$B:$N,MATCH(J$3,'Datenbasis 2'!$B$3:$N$3,0),0)</f>
        <v>418.5</v>
      </c>
    </row>
    <row r="5" spans="2:16" x14ac:dyDescent="0.25">
      <c r="B5" t="s">
        <v>1</v>
      </c>
      <c r="C5" s="7">
        <f>VLOOKUP($B5,'Datenbasis 2'!$B:$N,MATCH(C$3,'Datenbasis 2'!$B$3:$N$3,0),0)</f>
        <v>472</v>
      </c>
      <c r="D5" s="7">
        <f>VLOOKUP($B5,'Datenbasis 2'!$B:$N,MATCH(D$3,'Datenbasis 2'!$B$3:$N$3,0),0)</f>
        <v>449</v>
      </c>
      <c r="E5" s="7">
        <f>VLOOKUP($B5,'Datenbasis 2'!$B:$N,MATCH(E$3,'Datenbasis 2'!$B$3:$N$3,0),0)</f>
        <v>480</v>
      </c>
      <c r="F5" s="7">
        <f>VLOOKUP($B5,'Datenbasis 2'!$B:$N,MATCH(F$3,'Datenbasis 2'!$B$3:$N$3,0),0)</f>
        <v>422</v>
      </c>
      <c r="G5" s="7">
        <f>VLOOKUP($B5,'Datenbasis 2'!$B:$N,MATCH(G$3,'Datenbasis 2'!$B$3:$N$3,0),0)</f>
        <v>480</v>
      </c>
      <c r="H5" s="7">
        <f>VLOOKUP($B5,'Datenbasis 2'!$B:$N,MATCH(H$3,'Datenbasis 2'!$B$3:$N$3,0),0)</f>
        <v>449</v>
      </c>
      <c r="I5" s="7">
        <f>VLOOKUP($B5,'Datenbasis 2'!$B:$N,MATCH(I$3,'Datenbasis 2'!$B$3:$N$3,0),0)</f>
        <v>485</v>
      </c>
      <c r="J5" s="7">
        <f>VLOOKUP($B5,'Datenbasis 2'!$B:$N,MATCH(J$3,'Datenbasis 2'!$B$3:$N$3,0),0)</f>
        <v>241</v>
      </c>
    </row>
    <row r="6" spans="2:16" x14ac:dyDescent="0.25">
      <c r="B6" t="s">
        <v>3</v>
      </c>
      <c r="C6" s="7">
        <f>VLOOKUP($B6,'Datenbasis 2'!$B:$N,MATCH(C$3,'Datenbasis 2'!$B$3:$N$3,0),0)</f>
        <v>806.21356852931308</v>
      </c>
      <c r="D6" s="7">
        <f>VLOOKUP($B6,'Datenbasis 2'!$B:$N,MATCH(D$3,'Datenbasis 2'!$B$3:$N$3,0),0)</f>
        <v>928.03735465559862</v>
      </c>
      <c r="E6" s="7">
        <f>VLOOKUP($B6,'Datenbasis 2'!$B:$N,MATCH(E$3,'Datenbasis 2'!$B$3:$N$3,0),0)</f>
        <v>839.89989928891873</v>
      </c>
      <c r="F6" s="7">
        <f>VLOOKUP($B6,'Datenbasis 2'!$B:$N,MATCH(F$3,'Datenbasis 2'!$B$3:$N$3,0),0)</f>
        <v>876.11926633503219</v>
      </c>
      <c r="G6" s="7">
        <f>VLOOKUP($B6,'Datenbasis 2'!$B:$N,MATCH(G$3,'Datenbasis 2'!$B$3:$N$3,0),0)</f>
        <v>940.59877315591905</v>
      </c>
      <c r="H6" s="7">
        <f>VLOOKUP($B6,'Datenbasis 2'!$B:$N,MATCH(H$3,'Datenbasis 2'!$B$3:$N$3,0),0)</f>
        <v>862.06244087038795</v>
      </c>
      <c r="I6" s="7">
        <f>VLOOKUP($B6,'Datenbasis 2'!$B:$N,MATCH(I$3,'Datenbasis 2'!$B$3:$N$3,0),0)</f>
        <v>950.12665181432544</v>
      </c>
      <c r="J6" s="7">
        <f>VLOOKUP($B6,'Datenbasis 2'!$B:$N,MATCH(J$3,'Datenbasis 2'!$B$3:$N$3,0),0)</f>
        <v>418.52778710287788</v>
      </c>
    </row>
    <row r="7" spans="2:16" x14ac:dyDescent="0.25">
      <c r="B7" t="s">
        <v>4</v>
      </c>
      <c r="C7" s="7">
        <f>VLOOKUP($B7,'Datenbasis 2'!$B:$N,MATCH(C$3,'Datenbasis 2'!$B$3:$N$3,0),0)</f>
        <v>897.4089785454878</v>
      </c>
      <c r="D7" s="7">
        <f>VLOOKUP($B7,'Datenbasis 2'!$B:$N,MATCH(D$3,'Datenbasis 2'!$B$3:$N$3,0),0)</f>
        <v>929.39848017822806</v>
      </c>
      <c r="E7" s="7">
        <f>VLOOKUP($B7,'Datenbasis 2'!$B:$N,MATCH(E$3,'Datenbasis 2'!$B$3:$N$3,0),0)</f>
        <v>964.9037141026032</v>
      </c>
      <c r="F7" s="7">
        <f>VLOOKUP($B7,'Datenbasis 2'!$B:$N,MATCH(F$3,'Datenbasis 2'!$B$3:$N$3,0),0)</f>
        <v>852.1622363963744</v>
      </c>
      <c r="G7" s="7">
        <f>VLOOKUP($B7,'Datenbasis 2'!$B:$N,MATCH(G$3,'Datenbasis 2'!$B$3:$N$3,0),0)</f>
        <v>944.4685201574755</v>
      </c>
      <c r="H7" s="7">
        <f>VLOOKUP($B7,'Datenbasis 2'!$B:$N,MATCH(H$3,'Datenbasis 2'!$B$3:$N$3,0),0)</f>
        <v>898.94711142307813</v>
      </c>
      <c r="I7" s="7">
        <f>VLOOKUP($B7,'Datenbasis 2'!$B:$N,MATCH(I$3,'Datenbasis 2'!$B$3:$N$3,0),0)</f>
        <v>960.41749320963163</v>
      </c>
      <c r="J7" s="7">
        <f>VLOOKUP($B7,'Datenbasis 2'!$B:$N,MATCH(J$3,'Datenbasis 2'!$B$3:$N$3,0),0)</f>
        <v>422.08319345683157</v>
      </c>
    </row>
    <row r="8" spans="2:16" x14ac:dyDescent="0.25">
      <c r="B8" t="s">
        <v>5</v>
      </c>
      <c r="C8" s="7">
        <f>VLOOKUP($B8,'Datenbasis 2'!$B:$N,MATCH(C$3,'Datenbasis 2'!$B$3:$N$3,0),0)</f>
        <v>959.8132267220069</v>
      </c>
      <c r="D8" s="7">
        <f>VLOOKUP($B8,'Datenbasis 2'!$B:$N,MATCH(D$3,'Datenbasis 2'!$B$3:$N$3,0),0)</f>
        <v>898.02545243690292</v>
      </c>
      <c r="E8" s="7">
        <f>VLOOKUP($B8,'Datenbasis 2'!$B:$N,MATCH(E$3,'Datenbasis 2'!$B$3:$N$3,0),0)</f>
        <v>970.43977172154905</v>
      </c>
      <c r="F8" s="7">
        <f>VLOOKUP($B8,'Datenbasis 2'!$B:$N,MATCH(F$3,'Datenbasis 2'!$B$3:$N$3,0),0)</f>
        <v>964.56190679647204</v>
      </c>
      <c r="G8" s="7">
        <f>VLOOKUP($B8,'Datenbasis 2'!$B:$N,MATCH(G$3,'Datenbasis 2'!$B$3:$N$3,0),0)</f>
        <v>830.43916135135964</v>
      </c>
      <c r="H8" s="7">
        <f>VLOOKUP($B8,'Datenbasis 2'!$B:$N,MATCH(H$3,'Datenbasis 2'!$B$3:$N$3,0),0)</f>
        <v>941.09317300943019</v>
      </c>
      <c r="I8" s="7">
        <f>VLOOKUP($B8,'Datenbasis 2'!$B:$N,MATCH(I$3,'Datenbasis 2'!$B$3:$N$3,0),0)</f>
        <v>825.14114810632645</v>
      </c>
      <c r="J8" s="7">
        <f>VLOOKUP($B8,'Datenbasis 2'!$B:$N,MATCH(J$3,'Datenbasis 2'!$B$3:$N$3,0),0)</f>
        <v>401.11392559587392</v>
      </c>
    </row>
    <row r="9" spans="2:16" x14ac:dyDescent="0.25">
      <c r="B9" t="s">
        <v>6</v>
      </c>
      <c r="C9" s="7">
        <f>VLOOKUP($B9,'Datenbasis 2'!$B:$N,MATCH(C$3,'Datenbasis 2'!$B$3:$N$3,0),0)</f>
        <v>851.50303659169288</v>
      </c>
      <c r="D9" s="7">
        <f>VLOOKUP($B9,'Datenbasis 2'!$B:$N,MATCH(D$3,'Datenbasis 2'!$B$3:$N$3,0),0)</f>
        <v>857.30765709402749</v>
      </c>
      <c r="E9" s="7">
        <f>VLOOKUP($B9,'Datenbasis 2'!$B:$N,MATCH(E$3,'Datenbasis 2'!$B$3:$N$3,0),0)</f>
        <v>993.39579454939417</v>
      </c>
      <c r="F9" s="7">
        <f>VLOOKUP($B9,'Datenbasis 2'!$B:$N,MATCH(F$3,'Datenbasis 2'!$B$3:$N$3,0),0)</f>
        <v>981.56071657460245</v>
      </c>
      <c r="G9" s="7">
        <f>VLOOKUP($B9,'Datenbasis 2'!$B:$N,MATCH(G$3,'Datenbasis 2'!$B$3:$N$3,0),0)</f>
        <v>957.02383495590072</v>
      </c>
      <c r="H9" s="7">
        <f>VLOOKUP($B9,'Datenbasis 2'!$B:$N,MATCH(H$3,'Datenbasis 2'!$B$3:$N$3,0),0)</f>
        <v>923.18491164891509</v>
      </c>
      <c r="I9" s="7">
        <f>VLOOKUP($B9,'Datenbasis 2'!$B:$N,MATCH(I$3,'Datenbasis 2'!$B$3:$N$3,0),0)</f>
        <v>909.82390820032356</v>
      </c>
      <c r="J9" s="7">
        <f>VLOOKUP($B9,'Datenbasis 2'!$B:$N,MATCH(J$3,'Datenbasis 2'!$B$3:$N$3,0),0)</f>
        <v>453.06863612781149</v>
      </c>
    </row>
    <row r="10" spans="2:16" x14ac:dyDescent="0.25">
      <c r="B10" t="s">
        <v>7</v>
      </c>
      <c r="C10" s="7">
        <f>VLOOKUP($B10,'Datenbasis 2'!$B:$N,MATCH(C$3,'Datenbasis 2'!$B$3:$N$3,0),0)</f>
        <v>913.6143070772423</v>
      </c>
      <c r="D10" s="7">
        <f>VLOOKUP($B10,'Datenbasis 2'!$B:$N,MATCH(D$3,'Datenbasis 2'!$B$3:$N$3,0),0)</f>
        <v>806.53096102786344</v>
      </c>
      <c r="E10" s="7">
        <f>VLOOKUP($B10,'Datenbasis 2'!$B:$N,MATCH(E$3,'Datenbasis 2'!$B$3:$N$3,0),0)</f>
        <v>967.94335764641255</v>
      </c>
      <c r="F10" s="7">
        <f>VLOOKUP($B10,'Datenbasis 2'!$B:$N,MATCH(F$3,'Datenbasis 2'!$B$3:$N$3,0),0)</f>
        <v>904.55030976287117</v>
      </c>
      <c r="G10" s="7">
        <f>VLOOKUP($B10,'Datenbasis 2'!$B:$N,MATCH(G$3,'Datenbasis 2'!$B$3:$N$3,0),0)</f>
        <v>908.30408642841883</v>
      </c>
      <c r="H10" s="7">
        <f>VLOOKUP($B10,'Datenbasis 2'!$B:$N,MATCH(H$3,'Datenbasis 2'!$B$3:$N$3,0),0)</f>
        <v>928.05566576128422</v>
      </c>
      <c r="I10" s="7">
        <f>VLOOKUP($B10,'Datenbasis 2'!$B:$N,MATCH(I$3,'Datenbasis 2'!$B$3:$N$3,0),0)</f>
        <v>860.45716727195042</v>
      </c>
      <c r="J10" s="7">
        <f>VLOOKUP($B10,'Datenbasis 2'!$B:$N,MATCH(J$3,'Datenbasis 2'!$B$3:$N$3,0),0)</f>
        <v>467.14377269814145</v>
      </c>
    </row>
    <row r="12" spans="2:16" x14ac:dyDescent="0.25">
      <c r="C12" t="s">
        <v>44</v>
      </c>
    </row>
    <row r="13" spans="2:16" x14ac:dyDescent="0.25">
      <c r="C13" t="s">
        <v>15</v>
      </c>
      <c r="D13" t="s">
        <v>45</v>
      </c>
    </row>
    <row r="14" spans="2:16" x14ac:dyDescent="0.25">
      <c r="D14" t="s">
        <v>47</v>
      </c>
    </row>
    <row r="15" spans="2:16" x14ac:dyDescent="0.25">
      <c r="D15" t="s">
        <v>22</v>
      </c>
    </row>
    <row r="21" spans="2:10" ht="18.75" x14ac:dyDescent="0.3">
      <c r="B21" s="9" t="s">
        <v>35</v>
      </c>
      <c r="C21" s="9" t="s">
        <v>48</v>
      </c>
      <c r="D21" s="9"/>
      <c r="E21" s="9"/>
      <c r="F21" s="9"/>
      <c r="G21" s="9"/>
      <c r="H21" s="9"/>
      <c r="I21" s="9" t="s">
        <v>49</v>
      </c>
      <c r="J21" s="9"/>
    </row>
    <row r="22" spans="2:10" x14ac:dyDescent="0.25">
      <c r="C22" s="13" t="s">
        <v>43</v>
      </c>
      <c r="D22" s="13" t="s">
        <v>37</v>
      </c>
      <c r="E22" s="13" t="s">
        <v>38</v>
      </c>
      <c r="F22" s="13" t="s">
        <v>41</v>
      </c>
      <c r="G22" s="13" t="s">
        <v>39</v>
      </c>
      <c r="H22" s="13" t="s">
        <v>41</v>
      </c>
      <c r="I22" s="13" t="s">
        <v>42</v>
      </c>
      <c r="J22" s="13" t="s">
        <v>36</v>
      </c>
    </row>
    <row r="23" spans="2:10" x14ac:dyDescent="0.25">
      <c r="B23" t="s">
        <v>0</v>
      </c>
      <c r="C23" s="7">
        <f>VLOOKUP($B23,'Datenbasis 2'!$B:$N,MATCH(C$22,'Datenbasis 2'!$B$3:$N$3,0),0)</f>
        <v>418.5</v>
      </c>
      <c r="D23" s="7">
        <f>VLOOKUP($B23,'Datenbasis 2'!$B:$N,MATCH(D$22,'Datenbasis 2'!$B$3:$N$3,0),0)</f>
        <v>928</v>
      </c>
      <c r="E23" s="7">
        <f>VLOOKUP($B23,'Datenbasis 2'!$B:$N,MATCH(E$22,'Datenbasis 2'!$B$3:$N$3,0),0)</f>
        <v>840</v>
      </c>
      <c r="F23" s="7">
        <f>VLOOKUP($B23,'Datenbasis 2'!$B:$N,MATCH(F$22,'Datenbasis 2'!$B$3:$N$3,0),0)</f>
        <v>862</v>
      </c>
      <c r="G23" s="7">
        <f>VLOOKUP($B23,'Datenbasis 2'!$B:$N,MATCH(G$22,'Datenbasis 2'!$B$3:$N$3,0),0)</f>
        <v>876</v>
      </c>
      <c r="H23" s="7">
        <f>VLOOKUP($B23,'Datenbasis 2'!$B:$N,MATCH(H$22,'Datenbasis 2'!$B$3:$N$3,0),0)</f>
        <v>862</v>
      </c>
      <c r="I23" s="7">
        <f>VLOOKUP($B23,'Datenbasis 2'!$B:$N,MATCH(I$22,'Datenbasis 2'!$B$3:$N$3,0),0)</f>
        <v>950</v>
      </c>
      <c r="J23" s="7">
        <f>VLOOKUP($B23,'Datenbasis 2'!$B:$N,MATCH(J$22,'Datenbasis 2'!$B$3:$N$3,0),0)</f>
        <v>806</v>
      </c>
    </row>
    <row r="24" spans="2:10" x14ac:dyDescent="0.25">
      <c r="B24" t="s">
        <v>1</v>
      </c>
      <c r="C24" s="7">
        <f>VLOOKUP($B24,'Datenbasis 2'!$B:$N,MATCH(C$22,'Datenbasis 2'!$B$3:$N$3,0),0)</f>
        <v>241</v>
      </c>
      <c r="D24" s="7">
        <f>VLOOKUP($B24,'Datenbasis 2'!$B:$N,MATCH(D$22,'Datenbasis 2'!$B$3:$N$3,0),0)</f>
        <v>449</v>
      </c>
      <c r="E24" s="7">
        <f>VLOOKUP($B24,'Datenbasis 2'!$B:$N,MATCH(E$22,'Datenbasis 2'!$B$3:$N$3,0),0)</f>
        <v>480</v>
      </c>
      <c r="F24" s="7">
        <f>VLOOKUP($B24,'Datenbasis 2'!$B:$N,MATCH(F$22,'Datenbasis 2'!$B$3:$N$3,0),0)</f>
        <v>449</v>
      </c>
      <c r="G24" s="7">
        <f>VLOOKUP($B24,'Datenbasis 2'!$B:$N,MATCH(G$22,'Datenbasis 2'!$B$3:$N$3,0),0)</f>
        <v>422</v>
      </c>
      <c r="H24" s="7">
        <f>VLOOKUP($B24,'Datenbasis 2'!$B:$N,MATCH(H$22,'Datenbasis 2'!$B$3:$N$3,0),0)</f>
        <v>449</v>
      </c>
      <c r="I24" s="7">
        <f>VLOOKUP($B24,'Datenbasis 2'!$B:$N,MATCH(I$22,'Datenbasis 2'!$B$3:$N$3,0),0)</f>
        <v>485</v>
      </c>
      <c r="J24" s="7">
        <f>VLOOKUP($B24,'Datenbasis 2'!$B:$N,MATCH(J$22,'Datenbasis 2'!$B$3:$N$3,0),0)</f>
        <v>472</v>
      </c>
    </row>
    <row r="25" spans="2:10" x14ac:dyDescent="0.25">
      <c r="B25" t="s">
        <v>3</v>
      </c>
      <c r="C25" s="7">
        <f>VLOOKUP($B25,'Datenbasis 2'!$B:$N,MATCH(C$22,'Datenbasis 2'!$B$3:$N$3,0),0)</f>
        <v>418.52778710287788</v>
      </c>
      <c r="D25" s="7">
        <f>VLOOKUP($B25,'Datenbasis 2'!$B:$N,MATCH(D$22,'Datenbasis 2'!$B$3:$N$3,0),0)</f>
        <v>928.03735465559862</v>
      </c>
      <c r="E25" s="7">
        <f>VLOOKUP($B25,'Datenbasis 2'!$B:$N,MATCH(E$22,'Datenbasis 2'!$B$3:$N$3,0),0)</f>
        <v>839.89989928891873</v>
      </c>
      <c r="F25" s="7">
        <f>VLOOKUP($B25,'Datenbasis 2'!$B:$N,MATCH(F$22,'Datenbasis 2'!$B$3:$N$3,0),0)</f>
        <v>862.06244087038795</v>
      </c>
      <c r="G25" s="7">
        <f>VLOOKUP($B25,'Datenbasis 2'!$B:$N,MATCH(G$22,'Datenbasis 2'!$B$3:$N$3,0),0)</f>
        <v>876.11926633503219</v>
      </c>
      <c r="H25" s="7">
        <f>VLOOKUP($B25,'Datenbasis 2'!$B:$N,MATCH(H$22,'Datenbasis 2'!$B$3:$N$3,0),0)</f>
        <v>862.06244087038795</v>
      </c>
      <c r="I25" s="7">
        <f>VLOOKUP($B25,'Datenbasis 2'!$B:$N,MATCH(I$22,'Datenbasis 2'!$B$3:$N$3,0),0)</f>
        <v>950.12665181432544</v>
      </c>
      <c r="J25" s="7">
        <f>VLOOKUP($B25,'Datenbasis 2'!$B:$N,MATCH(J$22,'Datenbasis 2'!$B$3:$N$3,0),0)</f>
        <v>806.21356852931308</v>
      </c>
    </row>
    <row r="26" spans="2:10" x14ac:dyDescent="0.25">
      <c r="B26" t="s">
        <v>4</v>
      </c>
      <c r="C26" s="7">
        <f>VLOOKUP($B26,'Datenbasis 2'!$B:$N,MATCH(C$22,'Datenbasis 2'!$B$3:$N$3,0),0)</f>
        <v>422.08319345683157</v>
      </c>
      <c r="D26" s="7">
        <f>VLOOKUP($B26,'Datenbasis 2'!$B:$N,MATCH(D$22,'Datenbasis 2'!$B$3:$N$3,0),0)</f>
        <v>929.39848017822806</v>
      </c>
      <c r="E26" s="7">
        <f>VLOOKUP($B26,'Datenbasis 2'!$B:$N,MATCH(E$22,'Datenbasis 2'!$B$3:$N$3,0),0)</f>
        <v>964.9037141026032</v>
      </c>
      <c r="F26" s="7">
        <f>VLOOKUP($B26,'Datenbasis 2'!$B:$N,MATCH(F$22,'Datenbasis 2'!$B$3:$N$3,0),0)</f>
        <v>898.94711142307813</v>
      </c>
      <c r="G26" s="7">
        <f>VLOOKUP($B26,'Datenbasis 2'!$B:$N,MATCH(G$22,'Datenbasis 2'!$B$3:$N$3,0),0)</f>
        <v>852.1622363963744</v>
      </c>
      <c r="H26" s="7">
        <f>VLOOKUP($B26,'Datenbasis 2'!$B:$N,MATCH(H$22,'Datenbasis 2'!$B$3:$N$3,0),0)</f>
        <v>898.94711142307813</v>
      </c>
      <c r="I26" s="7">
        <f>VLOOKUP($B26,'Datenbasis 2'!$B:$N,MATCH(I$22,'Datenbasis 2'!$B$3:$N$3,0),0)</f>
        <v>960.41749320963163</v>
      </c>
      <c r="J26" s="7">
        <f>VLOOKUP($B26,'Datenbasis 2'!$B:$N,MATCH(J$22,'Datenbasis 2'!$B$3:$N$3,0),0)</f>
        <v>897.4089785454878</v>
      </c>
    </row>
    <row r="27" spans="2:10" x14ac:dyDescent="0.25">
      <c r="B27" t="s">
        <v>5</v>
      </c>
      <c r="C27" s="7">
        <f>VLOOKUP($B27,'Datenbasis 2'!$B:$N,MATCH(C$22,'Datenbasis 2'!$B$3:$N$3,0),0)</f>
        <v>401.11392559587392</v>
      </c>
      <c r="D27" s="7">
        <f>VLOOKUP($B27,'Datenbasis 2'!$B:$N,MATCH(D$22,'Datenbasis 2'!$B$3:$N$3,0),0)</f>
        <v>898.02545243690292</v>
      </c>
      <c r="E27" s="7">
        <f>VLOOKUP($B27,'Datenbasis 2'!$B:$N,MATCH(E$22,'Datenbasis 2'!$B$3:$N$3,0),0)</f>
        <v>970.43977172154905</v>
      </c>
      <c r="F27" s="7">
        <f>VLOOKUP($B27,'Datenbasis 2'!$B:$N,MATCH(F$22,'Datenbasis 2'!$B$3:$N$3,0),0)</f>
        <v>941.09317300943019</v>
      </c>
      <c r="G27" s="7">
        <f>VLOOKUP($B27,'Datenbasis 2'!$B:$N,MATCH(G$22,'Datenbasis 2'!$B$3:$N$3,0),0)</f>
        <v>964.56190679647204</v>
      </c>
      <c r="H27" s="7">
        <f>VLOOKUP($B27,'Datenbasis 2'!$B:$N,MATCH(H$22,'Datenbasis 2'!$B$3:$N$3,0),0)</f>
        <v>941.09317300943019</v>
      </c>
      <c r="I27" s="7">
        <f>VLOOKUP($B27,'Datenbasis 2'!$B:$N,MATCH(I$22,'Datenbasis 2'!$B$3:$N$3,0),0)</f>
        <v>825.14114810632645</v>
      </c>
      <c r="J27" s="7">
        <f>VLOOKUP($B27,'Datenbasis 2'!$B:$N,MATCH(J$22,'Datenbasis 2'!$B$3:$N$3,0),0)</f>
        <v>959.8132267220069</v>
      </c>
    </row>
    <row r="28" spans="2:10" x14ac:dyDescent="0.25">
      <c r="B28" t="s">
        <v>6</v>
      </c>
      <c r="C28" s="7">
        <f>VLOOKUP($B28,'Datenbasis 2'!$B:$N,MATCH(C$22,'Datenbasis 2'!$B$3:$N$3,0),0)</f>
        <v>453.06863612781149</v>
      </c>
      <c r="D28" s="7">
        <f>VLOOKUP($B28,'Datenbasis 2'!$B:$N,MATCH(D$22,'Datenbasis 2'!$B$3:$N$3,0),0)</f>
        <v>857.30765709402749</v>
      </c>
      <c r="E28" s="7">
        <f>VLOOKUP($B28,'Datenbasis 2'!$B:$N,MATCH(E$22,'Datenbasis 2'!$B$3:$N$3,0),0)</f>
        <v>993.39579454939417</v>
      </c>
      <c r="F28" s="7">
        <f>VLOOKUP($B28,'Datenbasis 2'!$B:$N,MATCH(F$22,'Datenbasis 2'!$B$3:$N$3,0),0)</f>
        <v>923.18491164891509</v>
      </c>
      <c r="G28" s="7">
        <f>VLOOKUP($B28,'Datenbasis 2'!$B:$N,MATCH(G$22,'Datenbasis 2'!$B$3:$N$3,0),0)</f>
        <v>981.56071657460245</v>
      </c>
      <c r="H28" s="7">
        <f>VLOOKUP($B28,'Datenbasis 2'!$B:$N,MATCH(H$22,'Datenbasis 2'!$B$3:$N$3,0),0)</f>
        <v>923.18491164891509</v>
      </c>
      <c r="I28" s="7">
        <f>VLOOKUP($B28,'Datenbasis 2'!$B:$N,MATCH(I$22,'Datenbasis 2'!$B$3:$N$3,0),0)</f>
        <v>909.82390820032356</v>
      </c>
      <c r="J28" s="7">
        <f>VLOOKUP($B28,'Datenbasis 2'!$B:$N,MATCH(J$22,'Datenbasis 2'!$B$3:$N$3,0),0)</f>
        <v>851.50303659169288</v>
      </c>
    </row>
    <row r="29" spans="2:10" x14ac:dyDescent="0.25">
      <c r="B29" t="s">
        <v>7</v>
      </c>
      <c r="C29" s="7">
        <f>VLOOKUP($B29,'Datenbasis 2'!$B:$N,MATCH(C$22,'Datenbasis 2'!$B$3:$N$3,0),0)</f>
        <v>467.14377269814145</v>
      </c>
      <c r="D29" s="7">
        <f>VLOOKUP($B29,'Datenbasis 2'!$B:$N,MATCH(D$22,'Datenbasis 2'!$B$3:$N$3,0),0)</f>
        <v>806.53096102786344</v>
      </c>
      <c r="E29" s="7">
        <f>VLOOKUP($B29,'Datenbasis 2'!$B:$N,MATCH(E$22,'Datenbasis 2'!$B$3:$N$3,0),0)</f>
        <v>967.94335764641255</v>
      </c>
      <c r="F29" s="7">
        <f>VLOOKUP($B29,'Datenbasis 2'!$B:$N,MATCH(F$22,'Datenbasis 2'!$B$3:$N$3,0),0)</f>
        <v>928.05566576128422</v>
      </c>
      <c r="G29" s="7">
        <f>VLOOKUP($B29,'Datenbasis 2'!$B:$N,MATCH(G$22,'Datenbasis 2'!$B$3:$N$3,0),0)</f>
        <v>904.55030976287117</v>
      </c>
      <c r="H29" s="7">
        <f>VLOOKUP($B29,'Datenbasis 2'!$B:$N,MATCH(H$22,'Datenbasis 2'!$B$3:$N$3,0),0)</f>
        <v>928.05566576128422</v>
      </c>
      <c r="I29" s="7">
        <f>VLOOKUP($B29,'Datenbasis 2'!$B:$N,MATCH(I$22,'Datenbasis 2'!$B$3:$N$3,0),0)</f>
        <v>860.45716727195042</v>
      </c>
      <c r="J29" s="7">
        <f>VLOOKUP($B29,'Datenbasis 2'!$B:$N,MATCH(J$22,'Datenbasis 2'!$B$3:$N$3,0),0)</f>
        <v>913.6143070772423</v>
      </c>
    </row>
  </sheetData>
  <conditionalFormatting sqref="C4:J10">
    <cfRule type="expression" dxfId="9" priority="6">
      <formula>#REF!=0</formula>
    </cfRule>
    <cfRule type="cellIs" dxfId="8" priority="7" operator="equal">
      <formula>0</formula>
    </cfRule>
  </conditionalFormatting>
  <conditionalFormatting sqref="C23:J29">
    <cfRule type="expression" dxfId="7" priority="1">
      <formula>#REF!=0</formula>
    </cfRule>
    <cfRule type="cellIs" dxfId="6" priority="2" operator="equal">
      <formula>0</formula>
    </cfRule>
  </conditionalFormatting>
  <pageMargins left="0.70866141732283472" right="0.70866141732283472" top="0.78740157480314965" bottom="0.78740157480314965" header="0.31496062992125984" footer="0.31496062992125984"/>
  <pageSetup paperSize="9" scale="71" orientation="landscape" r:id="rId1"/>
  <headerFooter>
    <oddFooter>&amp;L&amp;F/&amp;A&amp;CRichard Brander&amp;RSeite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N10"/>
  <sheetViews>
    <sheetView zoomScale="115" zoomScaleNormal="115" workbookViewId="0">
      <pane xSplit="5" ySplit="3" topLeftCell="F4" activePane="bottomRight" state="frozen"/>
      <selection pane="topRight" activeCell="F1" sqref="F1"/>
      <selection pane="bottomLeft" activeCell="A4" sqref="A4"/>
      <selection pane="bottomRight" activeCell="I1" sqref="I1:I1048576"/>
    </sheetView>
  </sheetViews>
  <sheetFormatPr baseColWidth="10" defaultColWidth="11.42578125" defaultRowHeight="15" x14ac:dyDescent="0.25"/>
  <cols>
    <col min="3" max="5" width="3.7109375" customWidth="1"/>
    <col min="6" max="14" width="15.28515625" customWidth="1"/>
  </cols>
  <sheetData>
    <row r="2" spans="2:14" x14ac:dyDescent="0.25">
      <c r="B2" s="5" t="s">
        <v>8</v>
      </c>
      <c r="C2" s="5"/>
      <c r="D2" s="5"/>
      <c r="E2" s="5"/>
      <c r="N2" s="12" t="s">
        <v>24</v>
      </c>
    </row>
    <row r="3" spans="2:14" x14ac:dyDescent="0.25">
      <c r="F3" s="1" t="s">
        <v>36</v>
      </c>
      <c r="G3" s="1" t="s">
        <v>37</v>
      </c>
      <c r="H3" s="1" t="s">
        <v>38</v>
      </c>
      <c r="I3" s="1"/>
      <c r="J3" s="1" t="s">
        <v>39</v>
      </c>
      <c r="K3" s="1" t="s">
        <v>40</v>
      </c>
      <c r="L3" s="1" t="s">
        <v>41</v>
      </c>
      <c r="M3" s="1" t="s">
        <v>42</v>
      </c>
      <c r="N3" s="1" t="s">
        <v>43</v>
      </c>
    </row>
    <row r="4" spans="2:14" x14ac:dyDescent="0.25">
      <c r="B4" s="10" t="s">
        <v>0</v>
      </c>
      <c r="C4" s="10"/>
      <c r="D4" s="10"/>
      <c r="E4" s="10"/>
      <c r="F4" s="15">
        <v>806</v>
      </c>
      <c r="G4" s="15">
        <v>928</v>
      </c>
      <c r="H4" s="15">
        <v>840</v>
      </c>
      <c r="I4" s="15"/>
      <c r="J4" s="15">
        <v>876</v>
      </c>
      <c r="K4" s="15">
        <v>941</v>
      </c>
      <c r="L4" s="15">
        <v>862</v>
      </c>
      <c r="M4" s="15">
        <v>950</v>
      </c>
      <c r="N4" s="15">
        <v>418.5</v>
      </c>
    </row>
    <row r="5" spans="2:14" x14ac:dyDescent="0.25">
      <c r="B5" s="10" t="s">
        <v>1</v>
      </c>
      <c r="C5" s="10"/>
      <c r="D5" s="10"/>
      <c r="E5" s="10"/>
      <c r="F5" s="15">
        <v>472</v>
      </c>
      <c r="G5" s="15">
        <v>449</v>
      </c>
      <c r="H5" s="15">
        <v>480</v>
      </c>
      <c r="I5" s="15"/>
      <c r="J5" s="15">
        <v>422</v>
      </c>
      <c r="K5" s="15">
        <v>480</v>
      </c>
      <c r="L5" s="15">
        <v>449</v>
      </c>
      <c r="M5" s="15">
        <v>485</v>
      </c>
      <c r="N5" s="15">
        <v>241</v>
      </c>
    </row>
    <row r="6" spans="2:14" x14ac:dyDescent="0.25">
      <c r="B6" s="10" t="s">
        <v>3</v>
      </c>
      <c r="C6" s="10"/>
      <c r="D6" s="10"/>
      <c r="E6" s="10"/>
      <c r="F6" s="15">
        <v>806.21356852931308</v>
      </c>
      <c r="G6" s="15">
        <v>928.03735465559862</v>
      </c>
      <c r="H6" s="15">
        <v>839.89989928891873</v>
      </c>
      <c r="I6" s="15"/>
      <c r="J6" s="15">
        <v>876.11926633503219</v>
      </c>
      <c r="K6" s="15">
        <v>940.59877315591905</v>
      </c>
      <c r="L6" s="15">
        <v>862.06244087038795</v>
      </c>
      <c r="M6" s="15">
        <v>950.12665181432544</v>
      </c>
      <c r="N6" s="15">
        <v>418.52778710287788</v>
      </c>
    </row>
    <row r="7" spans="2:14" x14ac:dyDescent="0.25">
      <c r="B7" s="10" t="s">
        <v>4</v>
      </c>
      <c r="C7" s="10"/>
      <c r="D7" s="10"/>
      <c r="E7" s="10"/>
      <c r="F7" s="15">
        <v>897.4089785454878</v>
      </c>
      <c r="G7" s="15">
        <v>929.39848017822806</v>
      </c>
      <c r="H7" s="15">
        <v>964.9037141026032</v>
      </c>
      <c r="I7" s="15"/>
      <c r="J7" s="15">
        <v>852.1622363963744</v>
      </c>
      <c r="K7" s="15">
        <v>944.4685201574755</v>
      </c>
      <c r="L7" s="15">
        <v>898.94711142307813</v>
      </c>
      <c r="M7" s="15">
        <v>960.41749320963163</v>
      </c>
      <c r="N7" s="15">
        <v>422.08319345683157</v>
      </c>
    </row>
    <row r="8" spans="2:14" x14ac:dyDescent="0.25">
      <c r="B8" s="10" t="s">
        <v>5</v>
      </c>
      <c r="C8" s="10"/>
      <c r="D8" s="10"/>
      <c r="E8" s="10"/>
      <c r="F8" s="15">
        <v>959.8132267220069</v>
      </c>
      <c r="G8" s="15">
        <v>898.02545243690292</v>
      </c>
      <c r="H8" s="15">
        <v>970.43977172154905</v>
      </c>
      <c r="I8" s="15"/>
      <c r="J8" s="15">
        <v>964.56190679647204</v>
      </c>
      <c r="K8" s="15">
        <v>830.43916135135964</v>
      </c>
      <c r="L8" s="15">
        <v>941.09317300943019</v>
      </c>
      <c r="M8" s="15">
        <v>825.14114810632645</v>
      </c>
      <c r="N8" s="15">
        <v>401.11392559587392</v>
      </c>
    </row>
    <row r="9" spans="2:14" x14ac:dyDescent="0.25">
      <c r="B9" s="10" t="s">
        <v>6</v>
      </c>
      <c r="C9" s="10"/>
      <c r="D9" s="10"/>
      <c r="E9" s="10"/>
      <c r="F9" s="15">
        <v>851.50303659169288</v>
      </c>
      <c r="G9" s="15">
        <v>857.30765709402749</v>
      </c>
      <c r="H9" s="15">
        <v>993.39579454939417</v>
      </c>
      <c r="I9" s="15"/>
      <c r="J9" s="15">
        <v>981.56071657460245</v>
      </c>
      <c r="K9" s="15">
        <v>957.02383495590072</v>
      </c>
      <c r="L9" s="15">
        <v>923.18491164891509</v>
      </c>
      <c r="M9" s="15">
        <v>909.82390820032356</v>
      </c>
      <c r="N9" s="15">
        <v>453.06863612781149</v>
      </c>
    </row>
    <row r="10" spans="2:14" x14ac:dyDescent="0.25">
      <c r="B10" s="10" t="s">
        <v>7</v>
      </c>
      <c r="C10" s="10"/>
      <c r="D10" s="10"/>
      <c r="E10" s="10"/>
      <c r="F10" s="15">
        <v>913.6143070772423</v>
      </c>
      <c r="G10" s="15">
        <v>806.53096102786344</v>
      </c>
      <c r="H10" s="15">
        <v>967.94335764641255</v>
      </c>
      <c r="I10" s="15"/>
      <c r="J10" s="15">
        <v>904.55030976287117</v>
      </c>
      <c r="K10" s="15">
        <v>908.30408642841883</v>
      </c>
      <c r="L10" s="15">
        <v>928.05566576128422</v>
      </c>
      <c r="M10" s="15">
        <v>860.45716727195042</v>
      </c>
      <c r="N10" s="15">
        <v>467.14377269814145</v>
      </c>
    </row>
  </sheetData>
  <pageMargins left="0.70866141732283472" right="0.70866141732283472" top="0.78740157480314965" bottom="0.78740157480314965" header="0.31496062992125984" footer="0.31496062992125984"/>
  <pageSetup paperSize="9" scale="83" orientation="landscape" r:id="rId1"/>
  <headerFooter>
    <oddFooter>&amp;L&amp;F/&amp;A&amp;CRichard Brander&amp;RSeite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Tipp</vt:lpstr>
      <vt:lpstr>Report mit Lösung</vt:lpstr>
      <vt:lpstr>Datenbasis</vt:lpstr>
      <vt:lpstr>Lösung Spaltenüberschrift</vt:lpstr>
      <vt:lpstr>Datenbasis 2</vt:lpstr>
    </vt:vector>
  </TitlesOfParts>
  <Company>Herold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Brander</dc:creator>
  <dc:description>heroldgmbh@datazug.ch</dc:description>
  <cp:lastModifiedBy>Richard Brander</cp:lastModifiedBy>
  <cp:lastPrinted>2013-10-21T16:55:28Z</cp:lastPrinted>
  <dcterms:created xsi:type="dcterms:W3CDTF">2010-07-30T12:20:36Z</dcterms:created>
  <dcterms:modified xsi:type="dcterms:W3CDTF">2013-10-29T06:39:25Z</dcterms:modified>
</cp:coreProperties>
</file>